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23442 - Provozní areál 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'223442 - Provozní areál V...'!$C$119:$K$196</definedName>
    <definedName name="_xlnm.Print_Area" localSheetId="1">'223442 - Provozní areál V...'!$C$4:$J$76,'223442 - Provozní areál V...'!$C$82:$J$103,'223442 - Provozní areál V...'!$C$109:$K$196</definedName>
    <definedName name="_xlnm.Print_Titles" localSheetId="1">'223442 - Provozní areál V...'!$119:$119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T192"/>
  <c r="T191"/>
  <c r="R193"/>
  <c r="R192"/>
  <c r="R191"/>
  <c r="P193"/>
  <c r="P192"/>
  <c r="P191"/>
  <c r="BK193"/>
  <c r="BK192"/>
  <c r="J192"/>
  <c r="BK191"/>
  <c r="J191"/>
  <c r="J193"/>
  <c r="BE193"/>
  <c r="J102"/>
  <c r="J101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5"/>
  <c r="BH185"/>
  <c r="BG185"/>
  <c r="BF185"/>
  <c r="T185"/>
  <c r="T184"/>
  <c r="R185"/>
  <c r="R184"/>
  <c r="P185"/>
  <c r="P184"/>
  <c r="BK185"/>
  <c r="BK184"/>
  <c r="J184"/>
  <c r="J185"/>
  <c r="BE185"/>
  <c r="J100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T169"/>
  <c r="R170"/>
  <c r="R169"/>
  <c r="P170"/>
  <c r="P169"/>
  <c r="BK170"/>
  <c r="BK169"/>
  <c r="J169"/>
  <c r="J170"/>
  <c r="BE170"/>
  <c r="J9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T160"/>
  <c r="R161"/>
  <c r="R160"/>
  <c r="P161"/>
  <c r="P160"/>
  <c r="BK161"/>
  <c r="BK160"/>
  <c r="J160"/>
  <c r="J161"/>
  <c r="BE161"/>
  <c r="J98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97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F35"/>
  <c i="1" r="BD95"/>
  <c i="2" r="BH123"/>
  <c r="F34"/>
  <c i="1" r="BC95"/>
  <c i="2" r="BG123"/>
  <c r="F33"/>
  <c i="1" r="BB95"/>
  <c i="2" r="BF123"/>
  <c r="J32"/>
  <c i="1" r="AW95"/>
  <c i="2" r="F32"/>
  <c i="1" r="BA95"/>
  <c i="2" r="T123"/>
  <c r="T122"/>
  <c r="T121"/>
  <c r="T120"/>
  <c r="R123"/>
  <c r="R122"/>
  <c r="R121"/>
  <c r="R120"/>
  <c r="P123"/>
  <c r="P122"/>
  <c r="P121"/>
  <c r="P120"/>
  <c i="1" r="AU95"/>
  <c i="2" r="BK123"/>
  <c r="BK122"/>
  <c r="J122"/>
  <c r="BK121"/>
  <c r="J121"/>
  <c r="BK120"/>
  <c r="J120"/>
  <c r="J94"/>
  <c r="J28"/>
  <c i="1" r="AG95"/>
  <c i="2" r="J123"/>
  <c r="BE123"/>
  <c r="J31"/>
  <c i="1" r="AV95"/>
  <c i="2" r="F31"/>
  <c i="1" r="AZ95"/>
  <c i="2" r="J96"/>
  <c r="J95"/>
  <c r="F116"/>
  <c r="F114"/>
  <c r="E112"/>
  <c r="F89"/>
  <c r="F87"/>
  <c r="E85"/>
  <c r="J37"/>
  <c r="J22"/>
  <c r="E22"/>
  <c r="J117"/>
  <c r="J90"/>
  <c r="J21"/>
  <c r="J19"/>
  <c r="E19"/>
  <c r="J116"/>
  <c r="J89"/>
  <c r="J18"/>
  <c r="J16"/>
  <c r="E16"/>
  <c r="F117"/>
  <c r="F90"/>
  <c r="J15"/>
  <c r="J10"/>
  <c r="J114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<sst xmlns="http://schemas.openxmlformats.org/spreadsheetml/2006/main">
  <si>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</si>
  <si>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</si>
  <si>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</si>
  <si>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</si>
  <si>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</si>
  <si>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{98120a1d-7c1a-4ab1-a644-3c85313b7abf}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</si>
  <si>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</si>
  <si>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</si>
  <si>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</si>
  <si>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</si>
  <si>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</si>
  <si>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</si>
  <si>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</si>
  <si>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</si>
  <si>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223442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</si>
  <si>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</si>
  <si>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</si>
  <si>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Provozní areál VD Mor. Třebová - opr. zpevněných ploch vč. odvedení dešťových vod</t>
  </si>
  <si>
    <t>KSO:</t>
  </si>
  <si>
    <t>CC-CZ:</t>
  </si>
  <si>
    <t>Místo:</t>
  </si>
  <si>
    <t>Moravská Třebová</t>
  </si>
  <si>
    <t>Datum:</t>
  </si>
  <si>
    <t>21. 5. 2019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</si>
  <si>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</si>
  <si>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</si>
  <si>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</si>
  <si>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</si>
  <si>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</si>
  <si>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</si>
  <si>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</si>
  <si>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</si>
  <si>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</si>
  <si>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</si>
  <si>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</si>
  <si>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</si>
  <si>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</si>
  <si>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</si>
  <si>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</si>
  <si>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</si>
  <si>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</si>
  <si>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</si>
  <si>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</si>
  <si>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</si>
  <si>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</si>
  <si>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</si>
  <si>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</si>
  <si>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</si>
  <si>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</si>
  <si>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</si>
  <si>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</si>
  <si>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</si>
  <si>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</si>
  <si>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</si>
  <si>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</si>
  <si>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</si>
  <si>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</si>
  <si>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</si>
  <si>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</si>
  <si>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</si>
  <si>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</si>
  <si>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</si>
  <si>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</si>
  <si>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</si>
  <si>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</si>
  <si>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</si>
  <si>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</si>
  <si>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</si>
  <si>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</si>
  <si>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</si>
  <si>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</si>
  <si>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</si>
  <si>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</si>
  <si>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</si>
  <si>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</si>
  <si>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</si>
  <si>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</si>
  <si>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</si>
  <si>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</si>
  <si>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</si>
  <si>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</si>
  <si>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</si>
  <si>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</si>
  <si>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</si>
  <si>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</si>
  <si>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</si>
  <si>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</si>
  <si>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</si>
  <si>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</si>
  <si>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</si>
  <si>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</si>
  <si>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</si>
  <si>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</si>
  <si>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</si>
  <si>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</si>
  <si>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</si>
  <si>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</si>
  <si>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</si>
  <si>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</si>
  <si>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</si>
  <si>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</si>
  <si>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</si>
  <si>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</si>
  <si>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</si>
  <si>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</si>
  <si>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</si>
  <si>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</si>
  <si>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</si>
  <si>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</si>
  <si>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</si>
  <si>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</si>
  <si>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</si>
  <si>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</si>
  <si>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</si>
  <si>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</si>
  <si>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</si>
  <si>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</si>
  <si>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</si>
  <si>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</si>
  <si>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</si>
  <si>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2019 01</t>
  </si>
  <si>
    <t>4</t>
  </si>
  <si>
    <t>1523004738</t>
  </si>
  <si>
    <t>113106122</t>
  </si>
  <si>
    <t>Rozebrání dlažeb komunikací pro pěší s přemístěním hmot na skládku na vzdálenost do 3 m nebo s naložením na dopravní prostředek s ložem z kameniva nebo živice a s jakoukoliv výplní spár ručně z kamenných dlaždic nebo desek</t>
  </si>
  <si>
    <t>2069506278</t>
  </si>
  <si>
    <t>3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</si>
  <si>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</si>
  <si>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</si>
  <si>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409906532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</si>
  <si>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</si>
  <si>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</si>
  <si>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</si>
  <si>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-604387185</t>
  </si>
  <si>
    <t>5</t>
  </si>
  <si>
    <t>131201101</t>
  </si>
  <si>
    <t>Hloubení nezapažených jam a zářezů s urovnáním dna do předepsaného profilu a spádu v hornině tř. 3 do 100 m3</t>
  </si>
  <si>
    <t>m3</t>
  </si>
  <si>
    <t>-409260847</t>
  </si>
  <si>
    <t>VV</t>
  </si>
  <si>
    <t>125,000*0,31</t>
  </si>
  <si>
    <t>6</t>
  </si>
  <si>
    <t>132201101</t>
  </si>
  <si>
    <t xml:space="preserve">Hloubení zapažených i nezapažených rýh šířky do 600 mm  s urovnáním dna do předepsaného profilu a spádu v hornině tř. 3 do 100 m3</t>
  </si>
  <si>
    <t>909626223</t>
  </si>
  <si>
    <t>liniový žlab</t>
  </si>
  <si>
    <t>12*0,5*0,5</t>
  </si>
  <si>
    <t>napojezí mezi liniovým žlabem a stávající kanalizací</t>
  </si>
  <si>
    <t>3*0,5*0,5</t>
  </si>
  <si>
    <t>pro zahradní obrubník</t>
  </si>
  <si>
    <t>22*0,35*0,3</t>
  </si>
  <si>
    <t>pro silniční obrubník</t>
  </si>
  <si>
    <t>136*0,35*0,2</t>
  </si>
  <si>
    <t>Součet</t>
  </si>
  <si>
    <t>7</t>
  </si>
  <si>
    <t>132401101</t>
  </si>
  <si>
    <t xml:space="preserve">Hloubení zapažených i nezapažených rýh šířky do 600 mm  s urovnáním dna do předepsaného profilu a spádu v hornině tř. 5 pro jakékoliv množství</t>
  </si>
  <si>
    <t>-1663036859</t>
  </si>
  <si>
    <t>136*0,35*0,3</t>
  </si>
  <si>
    <t>8</t>
  </si>
  <si>
    <t>174101101</t>
  </si>
  <si>
    <t xml:space="preserve">Zásyp sypaninou z jakékoliv horniny  s uložením výkopku ve vrstvách se zhutněním jam, šachet, rýh nebo kolem objektů v těchto vykopávkách</t>
  </si>
  <si>
    <t>451539070</t>
  </si>
  <si>
    <t xml:space="preserve">pro zahradní obrubník </t>
  </si>
  <si>
    <t>22*0,35*0,1</t>
  </si>
  <si>
    <t>9</t>
  </si>
  <si>
    <t>181411121</t>
  </si>
  <si>
    <t>Založení trávníku na půdě předem připravené plochy do 1000 m2 výsevem včetně utažení lučního v rovině nebo na svahu do 1:5</t>
  </si>
  <si>
    <t>1195453533</t>
  </si>
  <si>
    <t>10</t>
  </si>
  <si>
    <t>M</t>
  </si>
  <si>
    <t>00572472</t>
  </si>
  <si>
    <t>osivo směs travní krajinná-rovinná</t>
  </si>
  <si>
    <t>kg</t>
  </si>
  <si>
    <t>2110972672</t>
  </si>
  <si>
    <t>60*0,015 'Přepočtené koeficientem množství</t>
  </si>
  <si>
    <t>Komunikace pozemní</t>
  </si>
  <si>
    <t>11</t>
  </si>
  <si>
    <t>564761111</t>
  </si>
  <si>
    <t xml:space="preserve">Podklad nebo kryt z kameniva hrubého drceného  vel. 32-63 mm s rozprostřením a zhutněním, po zhutnění tl. 200 mm</t>
  </si>
  <si>
    <t>159924142</t>
  </si>
  <si>
    <t>136*0,3</t>
  </si>
  <si>
    <t>12</t>
  </si>
  <si>
    <t>564871111</t>
  </si>
  <si>
    <t xml:space="preserve">Podklad ze štěrkodrti ŠD  s rozprostřením a zhutněním, po zhutnění tl. 250 mm</t>
  </si>
  <si>
    <t>-2042354576</t>
  </si>
  <si>
    <t>13</t>
  </si>
  <si>
    <t>565145111</t>
  </si>
  <si>
    <t xml:space="preserve">Asfaltový beton vrstva podkladní ACP 16 (obalované kamenivo střednězrnné - OKS)  s rozprostřením a zhutněním v pruhu šířky do 3 m, po zhutnění tl. 60 mm</t>
  </si>
  <si>
    <t>295840695</t>
  </si>
  <si>
    <t>14</t>
  </si>
  <si>
    <t>573211111</t>
  </si>
  <si>
    <t>Postřik spojovací PS bez posypu kamenivem z asfaltu silničního, v množství 0,60 kg/m2</t>
  </si>
  <si>
    <t>1407702415</t>
  </si>
  <si>
    <t>577144121</t>
  </si>
  <si>
    <t xml:space="preserve">Asfaltový beton vrstva obrusná ACO 11 (ABS)  s rozprostřením a se zhutněním z nemodifikovaného asfaltu v pruhu šířky přes 3 m tř. I, po zhutnění tl. 50 mm</t>
  </si>
  <si>
    <t>-1702713563</t>
  </si>
  <si>
    <t>16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</si>
  <si>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</si>
  <si>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</si>
  <si>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765519024</t>
  </si>
  <si>
    <t>17</t>
  </si>
  <si>
    <t>59245015R</t>
  </si>
  <si>
    <t>dlažba zámková profilová základní 200x165x60mm přírodní</t>
  </si>
  <si>
    <t>6232741</t>
  </si>
  <si>
    <t>Trubní vedení</t>
  </si>
  <si>
    <t>18</t>
  </si>
  <si>
    <t>810R</t>
  </si>
  <si>
    <t>Bourání stávajícího potrubí z trub litinových hrdlových nebo přírubových v otevřeném výkopu DN do 150</t>
  </si>
  <si>
    <t>845709345</t>
  </si>
  <si>
    <t>19</t>
  </si>
  <si>
    <t>830311811</t>
  </si>
  <si>
    <t>Bourání stávajícího potrubí z kameninových trub v otevřeném výkopu DN do 150</t>
  </si>
  <si>
    <t>-780322447</t>
  </si>
  <si>
    <t>20</t>
  </si>
  <si>
    <t>871265231</t>
  </si>
  <si>
    <t>Kanalizační potrubí z tvrdého PVC v otevřeném výkopu ve sklonu do 20 %, hladkého plnostěnného jednovrstvého, tuhost třídy SN 10 DN 110</t>
  </si>
  <si>
    <t>-721052259</t>
  </si>
  <si>
    <t>6+3</t>
  </si>
  <si>
    <t>890211811</t>
  </si>
  <si>
    <t>Bourání šachet ručně velikosti obestavěného prostoru do 1,5 m3 z prostého betonu</t>
  </si>
  <si>
    <t>-169883489</t>
  </si>
  <si>
    <t>0,6*0,6*1</t>
  </si>
  <si>
    <t>22</t>
  </si>
  <si>
    <t>899623141</t>
  </si>
  <si>
    <t>Obetonování potrubí nebo zdiva stok betonem prostým v otevřeném výkopu, beton tř. C 12/15</t>
  </si>
  <si>
    <t>-678922624</t>
  </si>
  <si>
    <t>6*0,4*0,2</t>
  </si>
  <si>
    <t>Ostatní konstrukce a práce, bourání</t>
  </si>
  <si>
    <t>23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</si>
  <si>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</si>
  <si>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</si>
  <si>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70383513</t>
  </si>
  <si>
    <t>24</t>
  </si>
  <si>
    <t>59217031</t>
  </si>
  <si>
    <t>obrubník betonový silniční 1000x150x250mm</t>
  </si>
  <si>
    <t>2006358175</t>
  </si>
  <si>
    <t>25</t>
  </si>
  <si>
    <t>59217032</t>
  </si>
  <si>
    <t>obrubník betonový silniční 1000x150x150mm</t>
  </si>
  <si>
    <t>-340268957</t>
  </si>
  <si>
    <t>26</t>
  </si>
  <si>
    <t>59217030</t>
  </si>
  <si>
    <t>obrubník betonový silniční přechodový 1000x150x150-250mm</t>
  </si>
  <si>
    <t>1100201201</t>
  </si>
  <si>
    <t>27</t>
  </si>
  <si>
    <t>916331112</t>
  </si>
  <si>
    <t>Osazení zahradního obrubníku betonového s ložem tl. od 50 do 100 mm z betonu prostého tř. C 12/15 s boční opěrou z betonu prostého tř. C 12/15</t>
  </si>
  <si>
    <t>622700312</t>
  </si>
  <si>
    <t>28</t>
  </si>
  <si>
    <t>59217001</t>
  </si>
  <si>
    <t>obrubník betonový zahradní 1000x50x250mm</t>
  </si>
  <si>
    <t>1438927571</t>
  </si>
  <si>
    <t>29</t>
  </si>
  <si>
    <t>919735113</t>
  </si>
  <si>
    <t xml:space="preserve">Řezání stávajícího živičného krytu nebo podkladu  hloubky přes 100 do 150 mm</t>
  </si>
  <si>
    <t>-810241958</t>
  </si>
  <si>
    <t>30</t>
  </si>
  <si>
    <t>935113211</t>
  </si>
  <si>
    <t xml:space="preserve">Osazení odvodňovacího žlabu s krycím roštem  betonového šířky do 200 mm</t>
  </si>
  <si>
    <t>1896293806</t>
  </si>
  <si>
    <t>31</t>
  </si>
  <si>
    <t>59227006R</t>
  </si>
  <si>
    <t>žlab odvodňovací polymerbetonový se spádem dna 0,5% 1000x130x155/160mm</t>
  </si>
  <si>
    <t>1482084350</t>
  </si>
  <si>
    <t>32</t>
  </si>
  <si>
    <t>56241411</t>
  </si>
  <si>
    <t>svislé odtokové hrdlo DN 100 pro žlab z PE š 100mm</t>
  </si>
  <si>
    <t>kus</t>
  </si>
  <si>
    <t>-247790292</t>
  </si>
  <si>
    <t>33</t>
  </si>
  <si>
    <t>59227014R</t>
  </si>
  <si>
    <t>rošt můstkový C250 litina dl 0,5m oka 50/12,7 průřez vtoku 493cm2/m</t>
  </si>
  <si>
    <t>251833774</t>
  </si>
  <si>
    <t>34</t>
  </si>
  <si>
    <t>965042241</t>
  </si>
  <si>
    <t>Bourání mazanin betonových nebo z litého asfaltu tl. přes 100 mm, plochy přes 4 m2</t>
  </si>
  <si>
    <t>-47711757</t>
  </si>
  <si>
    <t>7*0,2</t>
  </si>
  <si>
    <t>35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</si>
  <si>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</si>
  <si>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</si>
  <si>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715419307</t>
  </si>
  <si>
    <t>997</t>
  </si>
  <si>
    <t>Přesun sutě</t>
  </si>
  <si>
    <t>36</t>
  </si>
  <si>
    <t>997013831</t>
  </si>
  <si>
    <t>Poplatek za uložení stavebního odpadu na skládce (skládkovné) směsného stavebního a demoličního zatříděného do Katalogu odpadů pod kódem 170 904</t>
  </si>
  <si>
    <t>t</t>
  </si>
  <si>
    <t>CS ÚRS 2018 01</t>
  </si>
  <si>
    <t>-118635564</t>
  </si>
  <si>
    <t>P</t>
  </si>
  <si>
    <t>Poznámka k položce:_x000d_
odvoz stavební sutě z pozemku parc. č. 167 na skládku TKO Třebovice_x000d_
viz příloha D.1 - Technická zpráva a C.2 - Situace</t>
  </si>
  <si>
    <t>37</t>
  </si>
  <si>
    <t>997321511</t>
  </si>
  <si>
    <t xml:space="preserve">Vodorovná doprava suti a vybouraných hmot  bez naložení, s vyložením a hrubým urovnáním po suchu, na vzdálenost do 1 km</t>
  </si>
  <si>
    <t>124403173</t>
  </si>
  <si>
    <t>38</t>
  </si>
  <si>
    <t>997321519</t>
  </si>
  <si>
    <t xml:space="preserve">Vodorovná doprava suti a vybouraných hmot  bez naložení, s vyložením a hrubým urovnáním po suchu, na vzdálenost Příplatek k cenám za každý další i započatý 1 km přes 1 km</t>
  </si>
  <si>
    <t>-2110773260</t>
  </si>
  <si>
    <t>Poznámka k položce:_x000d_
uvažována skládka TKO Třebovice</t>
  </si>
  <si>
    <t>63,354*26</t>
  </si>
  <si>
    <t>PSV</t>
  </si>
  <si>
    <t>Práce a dodávky PSV</t>
  </si>
  <si>
    <t>721</t>
  </si>
  <si>
    <t>Zdravotechnika - vnitřní kanalizace</t>
  </si>
  <si>
    <t>39</t>
  </si>
  <si>
    <t>721111111</t>
  </si>
  <si>
    <t>Potrubí z kameninových trub přechod PVC - kamenina DN 125</t>
  </si>
  <si>
    <t>1920642110</t>
  </si>
  <si>
    <t>40</t>
  </si>
  <si>
    <t>721241102</t>
  </si>
  <si>
    <t>Lapače střešních splavenin litinové DN 125</t>
  </si>
  <si>
    <t>45164801</t>
  </si>
  <si>
    <t>41</t>
  </si>
  <si>
    <t>721242804</t>
  </si>
  <si>
    <t xml:space="preserve">Demontáž lapačů střešních splavenin  DN 125</t>
  </si>
  <si>
    <t>-1858714742</t>
  </si>
  <si>
    <t>42</t>
  </si>
  <si>
    <t>R72124</t>
  </si>
  <si>
    <t>Napojení střešních svodů na stávající kameninové kanalizační potrubí DN100 vč. dodávky materiálu a ŠP podypu tl. 100 mm (2xpřechodka 100/125, kolena - 2x30°,2x15°, odbočka 90°, 5x1 m potrubí)</t>
  </si>
  <si>
    <t>soubor</t>
  </si>
  <si>
    <t>1639860137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</si>
</sst>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41</v>
      </c>
      <c r="E29" s="45"/>
      <c r="F29" s="31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52</v>
      </c>
      <c r="AI60" s="40"/>
      <c r="AJ60" s="40"/>
      <c r="AK60" s="40"/>
      <c r="AL60" s="40"/>
      <c r="AM60" s="59" t="s">
        <v>53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55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52</v>
      </c>
      <c r="AI75" s="40"/>
      <c r="AJ75" s="40"/>
      <c r="AK75" s="40"/>
      <c r="AL75" s="40"/>
      <c r="AM75" s="59" t="s">
        <v>53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223442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Provozní areál VD Mor. Třebová - opr. zpevněných ploch vč. odvedení dešťových vod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Moravská Třebová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21. 5. 2019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32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57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30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35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58</v>
      </c>
      <c r="D92" s="88"/>
      <c r="E92" s="88"/>
      <c r="F92" s="88"/>
      <c r="G92" s="88"/>
      <c r="H92" s="89"/>
      <c r="I92" s="90" t="s">
        <v>59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60</v>
      </c>
      <c r="AH92" s="88"/>
      <c r="AI92" s="88"/>
      <c r="AJ92" s="88"/>
      <c r="AK92" s="88"/>
      <c r="AL92" s="88"/>
      <c r="AM92" s="88"/>
      <c r="AN92" s="90" t="s">
        <v>61</v>
      </c>
      <c r="AO92" s="88"/>
      <c r="AP92" s="92"/>
      <c r="AQ92" s="93" t="s">
        <v>62</v>
      </c>
      <c r="AR92" s="42"/>
      <c r="AS92" s="94" t="s">
        <v>63</v>
      </c>
      <c r="AT92" s="95" t="s">
        <v>64</v>
      </c>
      <c r="AU92" s="95" t="s">
        <v>65</v>
      </c>
      <c r="AV92" s="95" t="s">
        <v>66</v>
      </c>
      <c r="AW92" s="95" t="s">
        <v>67</v>
      </c>
      <c r="AX92" s="95" t="s">
        <v>68</v>
      </c>
      <c r="AY92" s="95" t="s">
        <v>69</v>
      </c>
      <c r="AZ92" s="95" t="s">
        <v>70</v>
      </c>
      <c r="BA92" s="95" t="s">
        <v>71</v>
      </c>
      <c r="BB92" s="95" t="s">
        <v>72</v>
      </c>
      <c r="BC92" s="95" t="s">
        <v>73</v>
      </c>
      <c r="BD92" s="96" t="s">
        <v>74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75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S94" s="111" t="s">
        <v>76</v>
      </c>
      <c r="BT94" s="111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40.5" customHeight="1">
      <c r="A95" s="112" t="s">
        <v>80</v>
      </c>
      <c r="B95" s="113"/>
      <c r="C95" s="114"/>
      <c r="D95" s="115" t="s">
        <v>14</v>
      </c>
      <c r="E95" s="115"/>
      <c r="F95" s="115"/>
      <c r="G95" s="115"/>
      <c r="H95" s="115"/>
      <c r="I95" s="116"/>
      <c r="J95" s="115" t="s">
        <v>17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'223442 - Provozní areál V...'!J28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81</v>
      </c>
      <c r="AR95" s="119"/>
      <c r="AS95" s="120">
        <v>0</v>
      </c>
      <c r="AT95" s="121">
        <f>ROUND(SUM(AV95:AW95),2)</f>
        <v>0</v>
      </c>
      <c r="AU95" s="122">
        <f>'223442 - Provozní areál V...'!P120</f>
        <v>0</v>
      </c>
      <c r="AV95" s="121">
        <f>'223442 - Provozní areál V...'!J31</f>
        <v>0</v>
      </c>
      <c r="AW95" s="121">
        <f>'223442 - Provozní areál V...'!J32</f>
        <v>0</v>
      </c>
      <c r="AX95" s="121">
        <f>'223442 - Provozní areál V...'!J33</f>
        <v>0</v>
      </c>
      <c r="AY95" s="121">
        <f>'223442 - Provozní areál V...'!J34</f>
        <v>0</v>
      </c>
      <c r="AZ95" s="121">
        <f>'223442 - Provozní areál V...'!F31</f>
        <v>0</v>
      </c>
      <c r="BA95" s="121">
        <f>'223442 - Provozní areál V...'!F32</f>
        <v>0</v>
      </c>
      <c r="BB95" s="121">
        <f>'223442 - Provozní areál V...'!F33</f>
        <v>0</v>
      </c>
      <c r="BC95" s="121">
        <f>'223442 - Provozní areál V...'!F34</f>
        <v>0</v>
      </c>
      <c r="BD95" s="123">
        <f>'223442 - Provozní areál V...'!F35</f>
        <v>0</v>
      </c>
      <c r="BT95" s="124" t="s">
        <v>82</v>
      </c>
      <c r="BU95" s="124" t="s">
        <v>83</v>
      </c>
      <c r="BV95" s="124" t="s">
        <v>78</v>
      </c>
      <c r="BW95" s="124" t="s">
        <v>5</v>
      </c>
      <c r="BX95" s="124" t="s">
        <v>79</v>
      </c>
      <c r="CL95" s="124" t="s">
        <v>1</v>
      </c>
    </row>
    <row r="96" s="1" customFormat="1" ht="30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</row>
    <row r="97" s="1" customFormat="1" ht="6.96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42"/>
    </row>
  </sheetData>
  <sheetProtection sheet="1" formatColumns="0" formatRows="0" objects="1" scenarios="1" spinCount="100000" saltValue="IMMKWJ6woAHOfrp/R0g1kcetr+fi0VScBcsbg8Yz4wxZwUD56Fl1NCfjHeWwmdHTq/bOTZuHDAa9ET291phdOA==" hashValue="zeaSQk9wgU3AxuaP1eImnCqJAm7NtwIZgb4qeFUaFIqogz5wr0izZZ+Z2kpBKtm6UbMfb7c5dEjOJwOxr9GAu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23442 - Provozní areál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5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5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9"/>
      <c r="AT3" s="16" t="s">
        <v>84</v>
      </c>
    </row>
    <row r="4" ht="24.96" customHeight="1">
      <c r="B4" s="19"/>
      <c r="D4" s="129" t="s">
        <v>85</v>
      </c>
      <c r="L4" s="19"/>
      <c r="M4" s="130" t="s">
        <v>10</v>
      </c>
      <c r="AT4" s="16" t="s">
        <v>4</v>
      </c>
    </row>
    <row r="5" ht="6.96" customHeight="1">
      <c r="B5" s="19"/>
      <c r="L5" s="19"/>
    </row>
    <row r="6" s="1" customFormat="1" ht="12" customHeight="1">
      <c r="B6" s="42"/>
      <c r="D6" s="131" t="s">
        <v>16</v>
      </c>
      <c r="I6" s="132"/>
      <c r="L6" s="42"/>
    </row>
    <row r="7" s="1" customFormat="1" ht="36.96" customHeight="1">
      <c r="B7" s="42"/>
      <c r="E7" s="133" t="s">
        <v>17</v>
      </c>
      <c r="F7" s="1"/>
      <c r="G7" s="1"/>
      <c r="H7" s="1"/>
      <c r="I7" s="132"/>
      <c r="L7" s="42"/>
    </row>
    <row r="8" s="1" customFormat="1">
      <c r="B8" s="42"/>
      <c r="I8" s="132"/>
      <c r="L8" s="42"/>
    </row>
    <row r="9" s="1" customFormat="1" ht="12" customHeight="1">
      <c r="B9" s="42"/>
      <c r="D9" s="131" t="s">
        <v>18</v>
      </c>
      <c r="F9" s="134" t="s">
        <v>1</v>
      </c>
      <c r="I9" s="135" t="s">
        <v>19</v>
      </c>
      <c r="J9" s="134" t="s">
        <v>1</v>
      </c>
      <c r="L9" s="42"/>
    </row>
    <row r="10" s="1" customFormat="1" ht="12" customHeight="1">
      <c r="B10" s="42"/>
      <c r="D10" s="131" t="s">
        <v>20</v>
      </c>
      <c r="F10" s="134" t="s">
        <v>21</v>
      </c>
      <c r="I10" s="135" t="s">
        <v>22</v>
      </c>
      <c r="J10" s="136" t="str">
        <f>'Rekapitulace stavby'!AN8</f>
        <v>21. 5. 2019</v>
      </c>
      <c r="L10" s="42"/>
    </row>
    <row r="11" s="1" customFormat="1" ht="10.8" customHeight="1">
      <c r="B11" s="42"/>
      <c r="I11" s="132"/>
      <c r="L11" s="42"/>
    </row>
    <row r="12" s="1" customFormat="1" ht="12" customHeight="1">
      <c r="B12" s="42"/>
      <c r="D12" s="131" t="s">
        <v>24</v>
      </c>
      <c r="I12" s="135" t="s">
        <v>25</v>
      </c>
      <c r="J12" s="134" t="s">
        <v>26</v>
      </c>
      <c r="L12" s="42"/>
    </row>
    <row r="13" s="1" customFormat="1" ht="18" customHeight="1">
      <c r="B13" s="42"/>
      <c r="E13" s="134" t="s">
        <v>27</v>
      </c>
      <c r="I13" s="135" t="s">
        <v>28</v>
      </c>
      <c r="J13" s="134" t="s">
        <v>29</v>
      </c>
      <c r="L13" s="42"/>
    </row>
    <row r="14" s="1" customFormat="1" ht="6.96" customHeight="1">
      <c r="B14" s="42"/>
      <c r="I14" s="132"/>
      <c r="L14" s="42"/>
    </row>
    <row r="15" s="1" customFormat="1" ht="12" customHeight="1">
      <c r="B15" s="42"/>
      <c r="D15" s="131" t="s">
        <v>30</v>
      </c>
      <c r="I15" s="135" t="s">
        <v>25</v>
      </c>
      <c r="J15" s="32" t="str">
        <f>'Rekapitulace stavby'!AN13</f>
        <v>Vyplň údaj</v>
      </c>
      <c r="L15" s="42"/>
    </row>
    <row r="16" s="1" customFormat="1" ht="18" customHeight="1">
      <c r="B16" s="42"/>
      <c r="E16" s="32" t="str">
        <f>'Rekapitulace stavby'!E14</f>
        <v>Vyplň údaj</v>
      </c>
      <c r="F16" s="134"/>
      <c r="G16" s="134"/>
      <c r="H16" s="134"/>
      <c r="I16" s="135" t="s">
        <v>28</v>
      </c>
      <c r="J16" s="32" t="str">
        <f>'Rekapitulace stavby'!AN14</f>
        <v>Vyplň údaj</v>
      </c>
      <c r="L16" s="42"/>
    </row>
    <row r="17" s="1" customFormat="1" ht="6.96" customHeight="1">
      <c r="B17" s="42"/>
      <c r="I17" s="132"/>
      <c r="L17" s="42"/>
    </row>
    <row r="18" s="1" customFormat="1" ht="12" customHeight="1">
      <c r="B18" s="42"/>
      <c r="D18" s="131" t="s">
        <v>32</v>
      </c>
      <c r="I18" s="135" t="s">
        <v>25</v>
      </c>
      <c r="J18" s="134" t="str">
        <f>IF('Rekapitulace stavby'!AN16="","",'Rekapitulace stavby'!AN16)</f>
        <v/>
      </c>
      <c r="L18" s="42"/>
    </row>
    <row r="19" s="1" customFormat="1" ht="18" customHeight="1">
      <c r="B19" s="42"/>
      <c r="E19" s="134" t="str">
        <f>IF('Rekapitulace stavby'!E17="","",'Rekapitulace stavby'!E17)</f>
        <v xml:space="preserve"> </v>
      </c>
      <c r="I19" s="135" t="s">
        <v>28</v>
      </c>
      <c r="J19" s="134" t="str">
        <f>IF('Rekapitulace stavby'!AN17="","",'Rekapitulace stavby'!AN17)</f>
        <v/>
      </c>
      <c r="L19" s="42"/>
    </row>
    <row r="20" s="1" customFormat="1" ht="6.96" customHeight="1">
      <c r="B20" s="42"/>
      <c r="I20" s="132"/>
      <c r="L20" s="42"/>
    </row>
    <row r="21" s="1" customFormat="1" ht="12" customHeight="1">
      <c r="B21" s="42"/>
      <c r="D21" s="131" t="s">
        <v>35</v>
      </c>
      <c r="I21" s="135" t="s">
        <v>25</v>
      </c>
      <c r="J21" s="134" t="str">
        <f>IF('Rekapitulace stavby'!AN19="","",'Rekapitulace stavby'!AN19)</f>
        <v/>
      </c>
      <c r="L21" s="42"/>
    </row>
    <row r="22" s="1" customFormat="1" ht="18" customHeight="1">
      <c r="B22" s="42"/>
      <c r="E22" s="134" t="str">
        <f>IF('Rekapitulace stavby'!E20="","",'Rekapitulace stavby'!E20)</f>
        <v xml:space="preserve"> </v>
      </c>
      <c r="I22" s="135" t="s">
        <v>28</v>
      </c>
      <c r="J22" s="134" t="str">
        <f>IF('Rekapitulace stavby'!AN20="","",'Rekapitulace stavby'!AN20)</f>
        <v/>
      </c>
      <c r="L22" s="42"/>
    </row>
    <row r="23" s="1" customFormat="1" ht="6.96" customHeight="1">
      <c r="B23" s="42"/>
      <c r="I23" s="132"/>
      <c r="L23" s="42"/>
    </row>
    <row r="24" s="1" customFormat="1" ht="12" customHeight="1">
      <c r="B24" s="42"/>
      <c r="D24" s="131" t="s">
        <v>36</v>
      </c>
      <c r="I24" s="132"/>
      <c r="L24" s="42"/>
    </row>
    <row r="25" s="7" customFormat="1" ht="16.5" customHeight="1">
      <c r="B25" s="137"/>
      <c r="E25" s="138" t="s">
        <v>1</v>
      </c>
      <c r="F25" s="138"/>
      <c r="G25" s="138"/>
      <c r="H25" s="138"/>
      <c r="I25" s="139"/>
      <c r="L25" s="137"/>
    </row>
    <row r="26" s="1" customFormat="1" ht="6.96" customHeight="1">
      <c r="B26" s="42"/>
      <c r="I26" s="132"/>
      <c r="L26" s="42"/>
    </row>
    <row r="27" s="1" customFormat="1" ht="6.96" customHeight="1">
      <c r="B27" s="42"/>
      <c r="D27" s="77"/>
      <c r="E27" s="77"/>
      <c r="F27" s="77"/>
      <c r="G27" s="77"/>
      <c r="H27" s="77"/>
      <c r="I27" s="140"/>
      <c r="J27" s="77"/>
      <c r="K27" s="77"/>
      <c r="L27" s="42"/>
    </row>
    <row r="28" s="1" customFormat="1" ht="25.44" customHeight="1">
      <c r="B28" s="42"/>
      <c r="D28" s="141" t="s">
        <v>37</v>
      </c>
      <c r="I28" s="132"/>
      <c r="J28" s="142">
        <f>ROUND(J120, 2)</f>
        <v>0</v>
      </c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0"/>
      <c r="J29" s="77"/>
      <c r="K29" s="77"/>
      <c r="L29" s="42"/>
    </row>
    <row r="30" s="1" customFormat="1" ht="14.4" customHeight="1">
      <c r="B30" s="42"/>
      <c r="F30" s="143" t="s">
        <v>39</v>
      </c>
      <c r="I30" s="144" t="s">
        <v>38</v>
      </c>
      <c r="J30" s="143" t="s">
        <v>40</v>
      </c>
      <c r="L30" s="42"/>
    </row>
    <row r="31" s="1" customFormat="1" ht="14.4" customHeight="1">
      <c r="B31" s="42"/>
      <c r="D31" s="145" t="s">
        <v>41</v>
      </c>
      <c r="E31" s="131" t="s">
        <v>42</v>
      </c>
      <c r="F31" s="146">
        <f>ROUND((SUM(BE120:BE196)),  2)</f>
        <v>0</v>
      </c>
      <c r="I31" s="147">
        <v>0.20999999999999999</v>
      </c>
      <c r="J31" s="146">
        <f>ROUND(((SUM(BE120:BE196))*I31),  2)</f>
        <v>0</v>
      </c>
      <c r="L31" s="42"/>
    </row>
    <row r="32" s="1" customFormat="1" ht="14.4" customHeight="1">
      <c r="B32" s="42"/>
      <c r="E32" s="131" t="s">
        <v>43</v>
      </c>
      <c r="F32" s="146">
        <f>ROUND((SUM(BF120:BF196)),  2)</f>
        <v>0</v>
      </c>
      <c r="I32" s="147">
        <v>0.14999999999999999</v>
      </c>
      <c r="J32" s="146">
        <f>ROUND(((SUM(BF120:BF196))*I32),  2)</f>
        <v>0</v>
      </c>
      <c r="L32" s="42"/>
    </row>
    <row r="33" hidden="1" s="1" customFormat="1" ht="14.4" customHeight="1">
      <c r="B33" s="42"/>
      <c r="E33" s="131" t="s">
        <v>44</v>
      </c>
      <c r="F33" s="146">
        <f>ROUND((SUM(BG120:BG196)),  2)</f>
        <v>0</v>
      </c>
      <c r="I33" s="147">
        <v>0.20999999999999999</v>
      </c>
      <c r="J33" s="146">
        <f>0</f>
        <v>0</v>
      </c>
      <c r="L33" s="42"/>
    </row>
    <row r="34" hidden="1" s="1" customFormat="1" ht="14.4" customHeight="1">
      <c r="B34" s="42"/>
      <c r="E34" s="131" t="s">
        <v>45</v>
      </c>
      <c r="F34" s="146">
        <f>ROUND((SUM(BH120:BH196)),  2)</f>
        <v>0</v>
      </c>
      <c r="I34" s="147">
        <v>0.14999999999999999</v>
      </c>
      <c r="J34" s="146">
        <f>0</f>
        <v>0</v>
      </c>
      <c r="L34" s="42"/>
    </row>
    <row r="35" hidden="1" s="1" customFormat="1" ht="14.4" customHeight="1">
      <c r="B35" s="42"/>
      <c r="E35" s="131" t="s">
        <v>46</v>
      </c>
      <c r="F35" s="146">
        <f>ROUND((SUM(BI120:BI196)),  2)</f>
        <v>0</v>
      </c>
      <c r="I35" s="147">
        <v>0</v>
      </c>
      <c r="J35" s="146">
        <f>0</f>
        <v>0</v>
      </c>
      <c r="L35" s="42"/>
    </row>
    <row r="36" s="1" customFormat="1" ht="6.96" customHeight="1">
      <c r="B36" s="42"/>
      <c r="I36" s="132"/>
      <c r="L36" s="42"/>
    </row>
    <row r="37" s="1" customFormat="1" ht="25.44" customHeight="1">
      <c r="B37" s="42"/>
      <c r="C37" s="148"/>
      <c r="D37" s="149" t="s">
        <v>47</v>
      </c>
      <c r="E37" s="150"/>
      <c r="F37" s="150"/>
      <c r="G37" s="151" t="s">
        <v>48</v>
      </c>
      <c r="H37" s="152" t="s">
        <v>49</v>
      </c>
      <c r="I37" s="153"/>
      <c r="J37" s="154">
        <f>SUM(J28:J35)</f>
        <v>0</v>
      </c>
      <c r="K37" s="155"/>
      <c r="L37" s="42"/>
    </row>
    <row r="38" s="1" customFormat="1" ht="14.4" customHeight="1">
      <c r="B38" s="42"/>
      <c r="I38" s="132"/>
      <c r="L38" s="42"/>
    </row>
    <row r="39" ht="14.4" customHeight="1">
      <c r="B39" s="19"/>
      <c r="L39" s="19"/>
    </row>
    <row r="40" ht="14.4" customHeight="1">
      <c r="B40" s="19"/>
      <c r="L40" s="19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56" t="s">
        <v>50</v>
      </c>
      <c r="E50" s="157"/>
      <c r="F50" s="157"/>
      <c r="G50" s="156" t="s">
        <v>51</v>
      </c>
      <c r="H50" s="157"/>
      <c r="I50" s="158"/>
      <c r="J50" s="157"/>
      <c r="K50" s="157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59" t="s">
        <v>52</v>
      </c>
      <c r="E61" s="160"/>
      <c r="F61" s="161" t="s">
        <v>53</v>
      </c>
      <c r="G61" s="159" t="s">
        <v>52</v>
      </c>
      <c r="H61" s="160"/>
      <c r="I61" s="162"/>
      <c r="J61" s="163" t="s">
        <v>53</v>
      </c>
      <c r="K61" s="160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56" t="s">
        <v>54</v>
      </c>
      <c r="E65" s="157"/>
      <c r="F65" s="157"/>
      <c r="G65" s="156" t="s">
        <v>55</v>
      </c>
      <c r="H65" s="157"/>
      <c r="I65" s="158"/>
      <c r="J65" s="157"/>
      <c r="K65" s="157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59" t="s">
        <v>52</v>
      </c>
      <c r="E76" s="160"/>
      <c r="F76" s="161" t="s">
        <v>53</v>
      </c>
      <c r="G76" s="159" t="s">
        <v>52</v>
      </c>
      <c r="H76" s="160"/>
      <c r="I76" s="162"/>
      <c r="J76" s="163" t="s">
        <v>53</v>
      </c>
      <c r="K76" s="160"/>
      <c r="L76" s="42"/>
    </row>
    <row r="77" s="1" customFormat="1" ht="14.4" customHeight="1">
      <c r="B77" s="164"/>
      <c r="C77" s="165"/>
      <c r="D77" s="165"/>
      <c r="E77" s="165"/>
      <c r="F77" s="165"/>
      <c r="G77" s="165"/>
      <c r="H77" s="165"/>
      <c r="I77" s="166"/>
      <c r="J77" s="165"/>
      <c r="K77" s="165"/>
      <c r="L77" s="42"/>
    </row>
    <row r="81" s="1" customFormat="1" ht="6.96" customHeight="1">
      <c r="B81" s="167"/>
      <c r="C81" s="168"/>
      <c r="D81" s="168"/>
      <c r="E81" s="168"/>
      <c r="F81" s="168"/>
      <c r="G81" s="168"/>
      <c r="H81" s="168"/>
      <c r="I81" s="169"/>
      <c r="J81" s="168"/>
      <c r="K81" s="168"/>
      <c r="L81" s="42"/>
    </row>
    <row r="82" s="1" customFormat="1" ht="24.96" customHeight="1">
      <c r="B82" s="37"/>
      <c r="C82" s="22" t="s">
        <v>86</v>
      </c>
      <c r="D82" s="38"/>
      <c r="E82" s="38"/>
      <c r="F82" s="38"/>
      <c r="G82" s="38"/>
      <c r="H82" s="38"/>
      <c r="I82" s="132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2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2"/>
      <c r="J84" s="38"/>
      <c r="K84" s="38"/>
      <c r="L84" s="42"/>
    </row>
    <row r="85" s="1" customFormat="1" ht="16.5" customHeight="1">
      <c r="B85" s="37"/>
      <c r="C85" s="38"/>
      <c r="D85" s="38"/>
      <c r="E85" s="70" t="str">
        <f>E7</f>
        <v>Provozní areál VD Mor. Třebová - opr. zpevněných ploch vč. odvedení dešťových vod</v>
      </c>
      <c r="F85" s="38"/>
      <c r="G85" s="38"/>
      <c r="H85" s="38"/>
      <c r="I85" s="132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32"/>
      <c r="J86" s="38"/>
      <c r="K86" s="38"/>
      <c r="L86" s="42"/>
    </row>
    <row r="87" s="1" customFormat="1" ht="12" customHeight="1">
      <c r="B87" s="37"/>
      <c r="C87" s="31" t="s">
        <v>20</v>
      </c>
      <c r="D87" s="38"/>
      <c r="E87" s="38"/>
      <c r="F87" s="26" t="str">
        <f>F10</f>
        <v>Moravská Třebová</v>
      </c>
      <c r="G87" s="38"/>
      <c r="H87" s="38"/>
      <c r="I87" s="135" t="s">
        <v>22</v>
      </c>
      <c r="J87" s="73" t="str">
        <f>IF(J10="","",J10)</f>
        <v>21. 5. 2019</v>
      </c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2"/>
      <c r="J88" s="38"/>
      <c r="K88" s="38"/>
      <c r="L88" s="42"/>
    </row>
    <row r="89" s="1" customFormat="1" ht="15.15" customHeight="1">
      <c r="B89" s="37"/>
      <c r="C89" s="31" t="s">
        <v>24</v>
      </c>
      <c r="D89" s="38"/>
      <c r="E89" s="38"/>
      <c r="F89" s="26" t="str">
        <f>E13</f>
        <v>Povodí Moravy, s.p.</v>
      </c>
      <c r="G89" s="38"/>
      <c r="H89" s="38"/>
      <c r="I89" s="135" t="s">
        <v>32</v>
      </c>
      <c r="J89" s="35" t="str">
        <f>E19</f>
        <v xml:space="preserve"> </v>
      </c>
      <c r="K89" s="38"/>
      <c r="L89" s="42"/>
    </row>
    <row r="90" s="1" customFormat="1" ht="15.15" customHeight="1">
      <c r="B90" s="37"/>
      <c r="C90" s="31" t="s">
        <v>30</v>
      </c>
      <c r="D90" s="38"/>
      <c r="E90" s="38"/>
      <c r="F90" s="26" t="str">
        <f>IF(E16="","",E16)</f>
        <v>Vyplň údaj</v>
      </c>
      <c r="G90" s="38"/>
      <c r="H90" s="38"/>
      <c r="I90" s="135" t="s">
        <v>35</v>
      </c>
      <c r="J90" s="35" t="str">
        <f>E22</f>
        <v xml:space="preserve"> </v>
      </c>
      <c r="K90" s="38"/>
      <c r="L90" s="42"/>
    </row>
    <row r="91" s="1" customFormat="1" ht="10.32" customHeight="1">
      <c r="B91" s="37"/>
      <c r="C91" s="38"/>
      <c r="D91" s="38"/>
      <c r="E91" s="38"/>
      <c r="F91" s="38"/>
      <c r="G91" s="38"/>
      <c r="H91" s="38"/>
      <c r="I91" s="132"/>
      <c r="J91" s="38"/>
      <c r="K91" s="38"/>
      <c r="L91" s="42"/>
    </row>
    <row r="92" s="1" customFormat="1" ht="29.28" customHeight="1">
      <c r="B92" s="37"/>
      <c r="C92" s="170" t="s">
        <v>87</v>
      </c>
      <c r="D92" s="171"/>
      <c r="E92" s="171"/>
      <c r="F92" s="171"/>
      <c r="G92" s="171"/>
      <c r="H92" s="171"/>
      <c r="I92" s="172"/>
      <c r="J92" s="173" t="s">
        <v>88</v>
      </c>
      <c r="K92" s="171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2"/>
      <c r="J93" s="38"/>
      <c r="K93" s="38"/>
      <c r="L93" s="42"/>
    </row>
    <row r="94" s="1" customFormat="1" ht="22.8" customHeight="1">
      <c r="B94" s="37"/>
      <c r="C94" s="174" t="s">
        <v>89</v>
      </c>
      <c r="D94" s="38"/>
      <c r="E94" s="38"/>
      <c r="F94" s="38"/>
      <c r="G94" s="38"/>
      <c r="H94" s="38"/>
      <c r="I94" s="132"/>
      <c r="J94" s="104">
        <f>J120</f>
        <v>0</v>
      </c>
      <c r="K94" s="38"/>
      <c r="L94" s="42"/>
      <c r="AU94" s="16" t="s">
        <v>90</v>
      </c>
    </row>
    <row r="95" s="8" customFormat="1" ht="24.96" customHeight="1">
      <c r="B95" s="175"/>
      <c r="C95" s="176"/>
      <c r="D95" s="177" t="s">
        <v>91</v>
      </c>
      <c r="E95" s="178"/>
      <c r="F95" s="178"/>
      <c r="G95" s="178"/>
      <c r="H95" s="178"/>
      <c r="I95" s="179"/>
      <c r="J95" s="180">
        <f>J121</f>
        <v>0</v>
      </c>
      <c r="K95" s="176"/>
      <c r="L95" s="181"/>
    </row>
    <row r="96" s="9" customFormat="1" ht="19.92" customHeight="1">
      <c r="B96" s="182"/>
      <c r="C96" s="183"/>
      <c r="D96" s="184" t="s">
        <v>92</v>
      </c>
      <c r="E96" s="185"/>
      <c r="F96" s="185"/>
      <c r="G96" s="185"/>
      <c r="H96" s="185"/>
      <c r="I96" s="186"/>
      <c r="J96" s="187">
        <f>J122</f>
        <v>0</v>
      </c>
      <c r="K96" s="183"/>
      <c r="L96" s="188"/>
    </row>
    <row r="97" s="9" customFormat="1" ht="19.92" customHeight="1">
      <c r="B97" s="182"/>
      <c r="C97" s="183"/>
      <c r="D97" s="184" t="s">
        <v>93</v>
      </c>
      <c r="E97" s="185"/>
      <c r="F97" s="185"/>
      <c r="G97" s="185"/>
      <c r="H97" s="185"/>
      <c r="I97" s="186"/>
      <c r="J97" s="187">
        <f>J150</f>
        <v>0</v>
      </c>
      <c r="K97" s="183"/>
      <c r="L97" s="188"/>
    </row>
    <row r="98" s="9" customFormat="1" ht="19.92" customHeight="1">
      <c r="B98" s="182"/>
      <c r="C98" s="183"/>
      <c r="D98" s="184" t="s">
        <v>94</v>
      </c>
      <c r="E98" s="185"/>
      <c r="F98" s="185"/>
      <c r="G98" s="185"/>
      <c r="H98" s="185"/>
      <c r="I98" s="186"/>
      <c r="J98" s="187">
        <f>J160</f>
        <v>0</v>
      </c>
      <c r="K98" s="183"/>
      <c r="L98" s="188"/>
    </row>
    <row r="99" s="9" customFormat="1" ht="19.92" customHeight="1">
      <c r="B99" s="182"/>
      <c r="C99" s="183"/>
      <c r="D99" s="184" t="s">
        <v>95</v>
      </c>
      <c r="E99" s="185"/>
      <c r="F99" s="185"/>
      <c r="G99" s="185"/>
      <c r="H99" s="185"/>
      <c r="I99" s="186"/>
      <c r="J99" s="187">
        <f>J169</f>
        <v>0</v>
      </c>
      <c r="K99" s="183"/>
      <c r="L99" s="188"/>
    </row>
    <row r="100" s="9" customFormat="1" ht="19.92" customHeight="1">
      <c r="B100" s="182"/>
      <c r="C100" s="183"/>
      <c r="D100" s="184" t="s">
        <v>96</v>
      </c>
      <c r="E100" s="185"/>
      <c r="F100" s="185"/>
      <c r="G100" s="185"/>
      <c r="H100" s="185"/>
      <c r="I100" s="186"/>
      <c r="J100" s="187">
        <f>J184</f>
        <v>0</v>
      </c>
      <c r="K100" s="183"/>
      <c r="L100" s="188"/>
    </row>
    <row r="101" s="8" customFormat="1" ht="24.96" customHeight="1">
      <c r="B101" s="175"/>
      <c r="C101" s="176"/>
      <c r="D101" s="177" t="s">
        <v>97</v>
      </c>
      <c r="E101" s="178"/>
      <c r="F101" s="178"/>
      <c r="G101" s="178"/>
      <c r="H101" s="178"/>
      <c r="I101" s="179"/>
      <c r="J101" s="180">
        <f>J191</f>
        <v>0</v>
      </c>
      <c r="K101" s="176"/>
      <c r="L101" s="181"/>
    </row>
    <row r="102" s="9" customFormat="1" ht="19.92" customHeight="1">
      <c r="B102" s="182"/>
      <c r="C102" s="183"/>
      <c r="D102" s="184" t="s">
        <v>98</v>
      </c>
      <c r="E102" s="185"/>
      <c r="F102" s="185"/>
      <c r="G102" s="185"/>
      <c r="H102" s="185"/>
      <c r="I102" s="186"/>
      <c r="J102" s="187">
        <f>J192</f>
        <v>0</v>
      </c>
      <c r="K102" s="183"/>
      <c r="L102" s="188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32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66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69"/>
      <c r="J108" s="63"/>
      <c r="K108" s="63"/>
      <c r="L108" s="42"/>
    </row>
    <row r="109" s="1" customFormat="1" ht="24.96" customHeight="1">
      <c r="B109" s="37"/>
      <c r="C109" s="22" t="s">
        <v>99</v>
      </c>
      <c r="D109" s="38"/>
      <c r="E109" s="38"/>
      <c r="F109" s="38"/>
      <c r="G109" s="38"/>
      <c r="H109" s="38"/>
      <c r="I109" s="132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32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32"/>
      <c r="J111" s="38"/>
      <c r="K111" s="38"/>
      <c r="L111" s="42"/>
    </row>
    <row r="112" s="1" customFormat="1" ht="16.5" customHeight="1">
      <c r="B112" s="37"/>
      <c r="C112" s="38"/>
      <c r="D112" s="38"/>
      <c r="E112" s="70" t="str">
        <f>E7</f>
        <v>Provozní areál VD Mor. Třebová - opr. zpevněných ploch vč. odvedení dešťových vod</v>
      </c>
      <c r="F112" s="38"/>
      <c r="G112" s="38"/>
      <c r="H112" s="38"/>
      <c r="I112" s="132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2"/>
      <c r="J113" s="38"/>
      <c r="K113" s="38"/>
      <c r="L113" s="42"/>
    </row>
    <row r="114" s="1" customFormat="1" ht="12" customHeight="1">
      <c r="B114" s="37"/>
      <c r="C114" s="31" t="s">
        <v>20</v>
      </c>
      <c r="D114" s="38"/>
      <c r="E114" s="38"/>
      <c r="F114" s="26" t="str">
        <f>F10</f>
        <v>Moravská Třebová</v>
      </c>
      <c r="G114" s="38"/>
      <c r="H114" s="38"/>
      <c r="I114" s="135" t="s">
        <v>22</v>
      </c>
      <c r="J114" s="73" t="str">
        <f>IF(J10="","",J10)</f>
        <v>21. 5. 2019</v>
      </c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2"/>
      <c r="J115" s="38"/>
      <c r="K115" s="38"/>
      <c r="L115" s="42"/>
    </row>
    <row r="116" s="1" customFormat="1" ht="15.15" customHeight="1">
      <c r="B116" s="37"/>
      <c r="C116" s="31" t="s">
        <v>24</v>
      </c>
      <c r="D116" s="38"/>
      <c r="E116" s="38"/>
      <c r="F116" s="26" t="str">
        <f>E13</f>
        <v>Povodí Moravy, s.p.</v>
      </c>
      <c r="G116" s="38"/>
      <c r="H116" s="38"/>
      <c r="I116" s="135" t="s">
        <v>32</v>
      </c>
      <c r="J116" s="35" t="str">
        <f>E19</f>
        <v xml:space="preserve"> </v>
      </c>
      <c r="K116" s="38"/>
      <c r="L116" s="42"/>
    </row>
    <row r="117" s="1" customFormat="1" ht="15.15" customHeight="1">
      <c r="B117" s="37"/>
      <c r="C117" s="31" t="s">
        <v>30</v>
      </c>
      <c r="D117" s="38"/>
      <c r="E117" s="38"/>
      <c r="F117" s="26" t="str">
        <f>IF(E16="","",E16)</f>
        <v>Vyplň údaj</v>
      </c>
      <c r="G117" s="38"/>
      <c r="H117" s="38"/>
      <c r="I117" s="135" t="s">
        <v>35</v>
      </c>
      <c r="J117" s="35" t="str">
        <f>E22</f>
        <v xml:space="preserve"> </v>
      </c>
      <c r="K117" s="38"/>
      <c r="L117" s="42"/>
    </row>
    <row r="118" s="1" customFormat="1" ht="10.32" customHeight="1">
      <c r="B118" s="37"/>
      <c r="C118" s="38"/>
      <c r="D118" s="38"/>
      <c r="E118" s="38"/>
      <c r="F118" s="38"/>
      <c r="G118" s="38"/>
      <c r="H118" s="38"/>
      <c r="I118" s="132"/>
      <c r="J118" s="38"/>
      <c r="K118" s="38"/>
      <c r="L118" s="42"/>
    </row>
    <row r="119" s="10" customFormat="1" ht="29.28" customHeight="1">
      <c r="B119" s="189"/>
      <c r="C119" s="190" t="s">
        <v>100</v>
      </c>
      <c r="D119" s="191" t="s">
        <v>62</v>
      </c>
      <c r="E119" s="191" t="s">
        <v>58</v>
      </c>
      <c r="F119" s="191" t="s">
        <v>59</v>
      </c>
      <c r="G119" s="191" t="s">
        <v>101</v>
      </c>
      <c r="H119" s="191" t="s">
        <v>102</v>
      </c>
      <c r="I119" s="192" t="s">
        <v>103</v>
      </c>
      <c r="J119" s="193" t="s">
        <v>88</v>
      </c>
      <c r="K119" s="194" t="s">
        <v>104</v>
      </c>
      <c r="L119" s="195"/>
      <c r="M119" s="94" t="s">
        <v>1</v>
      </c>
      <c r="N119" s="95" t="s">
        <v>41</v>
      </c>
      <c r="O119" s="95" t="s">
        <v>105</v>
      </c>
      <c r="P119" s="95" t="s">
        <v>106</v>
      </c>
      <c r="Q119" s="95" t="s">
        <v>107</v>
      </c>
      <c r="R119" s="95" t="s">
        <v>108</v>
      </c>
      <c r="S119" s="95" t="s">
        <v>109</v>
      </c>
      <c r="T119" s="96" t="s">
        <v>110</v>
      </c>
    </row>
    <row r="120" s="1" customFormat="1" ht="22.8" customHeight="1">
      <c r="B120" s="37"/>
      <c r="C120" s="101" t="s">
        <v>111</v>
      </c>
      <c r="D120" s="38"/>
      <c r="E120" s="38"/>
      <c r="F120" s="38"/>
      <c r="G120" s="38"/>
      <c r="H120" s="38"/>
      <c r="I120" s="132"/>
      <c r="J120" s="196">
        <f>BK120</f>
        <v>0</v>
      </c>
      <c r="K120" s="38"/>
      <c r="L120" s="42"/>
      <c r="M120" s="97"/>
      <c r="N120" s="98"/>
      <c r="O120" s="98"/>
      <c r="P120" s="197">
        <f>P121+P191</f>
        <v>0</v>
      </c>
      <c r="Q120" s="98"/>
      <c r="R120" s="197">
        <f>R121+R191</f>
        <v>63.353560000000002</v>
      </c>
      <c r="S120" s="98"/>
      <c r="T120" s="198">
        <f>T121+T191</f>
        <v>105.57177</v>
      </c>
      <c r="AT120" s="16" t="s">
        <v>76</v>
      </c>
      <c r="AU120" s="16" t="s">
        <v>90</v>
      </c>
      <c r="BK120" s="199">
        <f>BK121+BK191</f>
        <v>0</v>
      </c>
    </row>
    <row r="121" s="11" customFormat="1" ht="25.92" customHeight="1">
      <c r="B121" s="200"/>
      <c r="C121" s="201"/>
      <c r="D121" s="202" t="s">
        <v>76</v>
      </c>
      <c r="E121" s="203" t="s">
        <v>112</v>
      </c>
      <c r="F121" s="203" t="s">
        <v>113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P122+P150+P160+P169+P184</f>
        <v>0</v>
      </c>
      <c r="Q121" s="208"/>
      <c r="R121" s="209">
        <f>R122+R150+R160+R169+R184</f>
        <v>63.300130000000003</v>
      </c>
      <c r="S121" s="208"/>
      <c r="T121" s="210">
        <f>T122+T150+T160+T169+T184</f>
        <v>105.5466</v>
      </c>
      <c r="AR121" s="211" t="s">
        <v>82</v>
      </c>
      <c r="AT121" s="212" t="s">
        <v>76</v>
      </c>
      <c r="AU121" s="212" t="s">
        <v>77</v>
      </c>
      <c r="AY121" s="211" t="s">
        <v>114</v>
      </c>
      <c r="BK121" s="213">
        <f>BK122+BK150+BK160+BK169+BK184</f>
        <v>0</v>
      </c>
    </row>
    <row r="122" s="11" customFormat="1" ht="22.8" customHeight="1">
      <c r="B122" s="200"/>
      <c r="C122" s="201"/>
      <c r="D122" s="202" t="s">
        <v>76</v>
      </c>
      <c r="E122" s="214" t="s">
        <v>82</v>
      </c>
      <c r="F122" s="214" t="s">
        <v>115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SUM(P123:P149)</f>
        <v>0</v>
      </c>
      <c r="Q122" s="208"/>
      <c r="R122" s="209">
        <f>SUM(R123:R149)</f>
        <v>0.00090000000000000008</v>
      </c>
      <c r="S122" s="208"/>
      <c r="T122" s="210">
        <f>SUM(T123:T149)</f>
        <v>97.281999999999996</v>
      </c>
      <c r="AR122" s="211" t="s">
        <v>82</v>
      </c>
      <c r="AT122" s="212" t="s">
        <v>76</v>
      </c>
      <c r="AU122" s="212" t="s">
        <v>82</v>
      </c>
      <c r="AY122" s="211" t="s">
        <v>114</v>
      </c>
      <c r="BK122" s="213">
        <f>SUM(BK123:BK149)</f>
        <v>0</v>
      </c>
    </row>
    <row r="123" s="1" customFormat="1" ht="72" customHeight="1">
      <c r="B123" s="37"/>
      <c r="C123" s="216" t="s">
        <v>82</v>
      </c>
      <c r="D123" s="216" t="s">
        <v>116</v>
      </c>
      <c r="E123" s="217" t="s">
        <v>117</v>
      </c>
      <c r="F123" s="218" t="s">
        <v>118</v>
      </c>
      <c r="G123" s="219" t="s">
        <v>119</v>
      </c>
      <c r="H123" s="220">
        <v>100</v>
      </c>
      <c r="I123" s="221"/>
      <c r="J123" s="222">
        <f>ROUND(I123*H123,2)</f>
        <v>0</v>
      </c>
      <c r="K123" s="218" t="s">
        <v>120</v>
      </c>
      <c r="L123" s="42"/>
      <c r="M123" s="223" t="s">
        <v>1</v>
      </c>
      <c r="N123" s="224" t="s">
        <v>42</v>
      </c>
      <c r="O123" s="85"/>
      <c r="P123" s="225">
        <f>O123*H123</f>
        <v>0</v>
      </c>
      <c r="Q123" s="225">
        <v>0</v>
      </c>
      <c r="R123" s="225">
        <f>Q123*H123</f>
        <v>0</v>
      </c>
      <c r="S123" s="225">
        <v>0.255</v>
      </c>
      <c r="T123" s="226">
        <f>S123*H123</f>
        <v>25.5</v>
      </c>
      <c r="AR123" s="227" t="s">
        <v>121</v>
      </c>
      <c r="AT123" s="227" t="s">
        <v>116</v>
      </c>
      <c r="AU123" s="227" t="s">
        <v>84</v>
      </c>
      <c r="AY123" s="16" t="s">
        <v>114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6" t="s">
        <v>82</v>
      </c>
      <c r="BK123" s="228">
        <f>ROUND(I123*H123,2)</f>
        <v>0</v>
      </c>
      <c r="BL123" s="16" t="s">
        <v>121</v>
      </c>
      <c r="BM123" s="227" t="s">
        <v>122</v>
      </c>
    </row>
    <row r="124" s="1" customFormat="1" ht="60" customHeight="1">
      <c r="B124" s="37"/>
      <c r="C124" s="216" t="s">
        <v>84</v>
      </c>
      <c r="D124" s="216" t="s">
        <v>116</v>
      </c>
      <c r="E124" s="217" t="s">
        <v>123</v>
      </c>
      <c r="F124" s="218" t="s">
        <v>124</v>
      </c>
      <c r="G124" s="219" t="s">
        <v>119</v>
      </c>
      <c r="H124" s="220">
        <v>10</v>
      </c>
      <c r="I124" s="221"/>
      <c r="J124" s="222">
        <f>ROUND(I124*H124,2)</f>
        <v>0</v>
      </c>
      <c r="K124" s="218" t="s">
        <v>120</v>
      </c>
      <c r="L124" s="42"/>
      <c r="M124" s="223" t="s">
        <v>1</v>
      </c>
      <c r="N124" s="224" t="s">
        <v>42</v>
      </c>
      <c r="O124" s="85"/>
      <c r="P124" s="225">
        <f>O124*H124</f>
        <v>0</v>
      </c>
      <c r="Q124" s="225">
        <v>0</v>
      </c>
      <c r="R124" s="225">
        <f>Q124*H124</f>
        <v>0</v>
      </c>
      <c r="S124" s="225">
        <v>0.23499999999999999</v>
      </c>
      <c r="T124" s="226">
        <f>S124*H124</f>
        <v>2.3499999999999996</v>
      </c>
      <c r="AR124" s="227" t="s">
        <v>121</v>
      </c>
      <c r="AT124" s="227" t="s">
        <v>116</v>
      </c>
      <c r="AU124" s="227" t="s">
        <v>84</v>
      </c>
      <c r="AY124" s="16" t="s">
        <v>114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6" t="s">
        <v>82</v>
      </c>
      <c r="BK124" s="228">
        <f>ROUND(I124*H124,2)</f>
        <v>0</v>
      </c>
      <c r="BL124" s="16" t="s">
        <v>121</v>
      </c>
      <c r="BM124" s="227" t="s">
        <v>125</v>
      </c>
    </row>
    <row r="125" s="1" customFormat="1" ht="48" customHeight="1">
      <c r="B125" s="37"/>
      <c r="C125" s="216" t="s">
        <v>126</v>
      </c>
      <c r="D125" s="216" t="s">
        <v>116</v>
      </c>
      <c r="E125" s="217" t="s">
        <v>127</v>
      </c>
      <c r="F125" s="218" t="s">
        <v>128</v>
      </c>
      <c r="G125" s="219" t="s">
        <v>119</v>
      </c>
      <c r="H125" s="220">
        <v>424</v>
      </c>
      <c r="I125" s="221"/>
      <c r="J125" s="222">
        <f>ROUND(I125*H125,2)</f>
        <v>0</v>
      </c>
      <c r="K125" s="218" t="s">
        <v>120</v>
      </c>
      <c r="L125" s="42"/>
      <c r="M125" s="223" t="s">
        <v>1</v>
      </c>
      <c r="N125" s="224" t="s">
        <v>42</v>
      </c>
      <c r="O125" s="85"/>
      <c r="P125" s="225">
        <f>O125*H125</f>
        <v>0</v>
      </c>
      <c r="Q125" s="225">
        <v>0</v>
      </c>
      <c r="R125" s="225">
        <f>Q125*H125</f>
        <v>0</v>
      </c>
      <c r="S125" s="225">
        <v>0.098000000000000004</v>
      </c>
      <c r="T125" s="226">
        <f>S125*H125</f>
        <v>41.552</v>
      </c>
      <c r="AR125" s="227" t="s">
        <v>121</v>
      </c>
      <c r="AT125" s="227" t="s">
        <v>116</v>
      </c>
      <c r="AU125" s="227" t="s">
        <v>84</v>
      </c>
      <c r="AY125" s="16" t="s">
        <v>114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6" t="s">
        <v>82</v>
      </c>
      <c r="BK125" s="228">
        <f>ROUND(I125*H125,2)</f>
        <v>0</v>
      </c>
      <c r="BL125" s="16" t="s">
        <v>121</v>
      </c>
      <c r="BM125" s="227" t="s">
        <v>129</v>
      </c>
    </row>
    <row r="126" s="1" customFormat="1" ht="48" customHeight="1">
      <c r="B126" s="37"/>
      <c r="C126" s="216" t="s">
        <v>121</v>
      </c>
      <c r="D126" s="216" t="s">
        <v>116</v>
      </c>
      <c r="E126" s="217" t="s">
        <v>130</v>
      </c>
      <c r="F126" s="218" t="s">
        <v>131</v>
      </c>
      <c r="G126" s="219" t="s">
        <v>132</v>
      </c>
      <c r="H126" s="220">
        <v>136</v>
      </c>
      <c r="I126" s="221"/>
      <c r="J126" s="222">
        <f>ROUND(I126*H126,2)</f>
        <v>0</v>
      </c>
      <c r="K126" s="218" t="s">
        <v>120</v>
      </c>
      <c r="L126" s="42"/>
      <c r="M126" s="223" t="s">
        <v>1</v>
      </c>
      <c r="N126" s="224" t="s">
        <v>42</v>
      </c>
      <c r="O126" s="85"/>
      <c r="P126" s="225">
        <f>O126*H126</f>
        <v>0</v>
      </c>
      <c r="Q126" s="225">
        <v>0</v>
      </c>
      <c r="R126" s="225">
        <f>Q126*H126</f>
        <v>0</v>
      </c>
      <c r="S126" s="225">
        <v>0.20499999999999999</v>
      </c>
      <c r="T126" s="226">
        <f>S126*H126</f>
        <v>27.879999999999999</v>
      </c>
      <c r="AR126" s="227" t="s">
        <v>121</v>
      </c>
      <c r="AT126" s="227" t="s">
        <v>116</v>
      </c>
      <c r="AU126" s="227" t="s">
        <v>84</v>
      </c>
      <c r="AY126" s="16" t="s">
        <v>114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6" t="s">
        <v>82</v>
      </c>
      <c r="BK126" s="228">
        <f>ROUND(I126*H126,2)</f>
        <v>0</v>
      </c>
      <c r="BL126" s="16" t="s">
        <v>121</v>
      </c>
      <c r="BM126" s="227" t="s">
        <v>133</v>
      </c>
    </row>
    <row r="127" s="1" customFormat="1" ht="36" customHeight="1">
      <c r="B127" s="37"/>
      <c r="C127" s="216" t="s">
        <v>134</v>
      </c>
      <c r="D127" s="216" t="s">
        <v>116</v>
      </c>
      <c r="E127" s="217" t="s">
        <v>135</v>
      </c>
      <c r="F127" s="218" t="s">
        <v>136</v>
      </c>
      <c r="G127" s="219" t="s">
        <v>137</v>
      </c>
      <c r="H127" s="220">
        <v>38.75</v>
      </c>
      <c r="I127" s="221"/>
      <c r="J127" s="222">
        <f>ROUND(I127*H127,2)</f>
        <v>0</v>
      </c>
      <c r="K127" s="218" t="s">
        <v>120</v>
      </c>
      <c r="L127" s="42"/>
      <c r="M127" s="223" t="s">
        <v>1</v>
      </c>
      <c r="N127" s="224" t="s">
        <v>42</v>
      </c>
      <c r="O127" s="85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227" t="s">
        <v>121</v>
      </c>
      <c r="AT127" s="227" t="s">
        <v>116</v>
      </c>
      <c r="AU127" s="227" t="s">
        <v>84</v>
      </c>
      <c r="AY127" s="16" t="s">
        <v>114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6" t="s">
        <v>82</v>
      </c>
      <c r="BK127" s="228">
        <f>ROUND(I127*H127,2)</f>
        <v>0</v>
      </c>
      <c r="BL127" s="16" t="s">
        <v>121</v>
      </c>
      <c r="BM127" s="227" t="s">
        <v>138</v>
      </c>
    </row>
    <row r="128" s="12" customFormat="1">
      <c r="B128" s="229"/>
      <c r="C128" s="230"/>
      <c r="D128" s="231" t="s">
        <v>139</v>
      </c>
      <c r="E128" s="232" t="s">
        <v>1</v>
      </c>
      <c r="F128" s="233" t="s">
        <v>140</v>
      </c>
      <c r="G128" s="230"/>
      <c r="H128" s="234">
        <v>38.75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139</v>
      </c>
      <c r="AU128" s="240" t="s">
        <v>84</v>
      </c>
      <c r="AV128" s="12" t="s">
        <v>84</v>
      </c>
      <c r="AW128" s="12" t="s">
        <v>34</v>
      </c>
      <c r="AX128" s="12" t="s">
        <v>82</v>
      </c>
      <c r="AY128" s="240" t="s">
        <v>114</v>
      </c>
    </row>
    <row r="129" s="1" customFormat="1" ht="36" customHeight="1">
      <c r="B129" s="37"/>
      <c r="C129" s="216" t="s">
        <v>141</v>
      </c>
      <c r="D129" s="216" t="s">
        <v>116</v>
      </c>
      <c r="E129" s="217" t="s">
        <v>142</v>
      </c>
      <c r="F129" s="218" t="s">
        <v>143</v>
      </c>
      <c r="G129" s="219" t="s">
        <v>137</v>
      </c>
      <c r="H129" s="220">
        <v>15.58</v>
      </c>
      <c r="I129" s="221"/>
      <c r="J129" s="222">
        <f>ROUND(I129*H129,2)</f>
        <v>0</v>
      </c>
      <c r="K129" s="218" t="s">
        <v>120</v>
      </c>
      <c r="L129" s="42"/>
      <c r="M129" s="223" t="s">
        <v>1</v>
      </c>
      <c r="N129" s="224" t="s">
        <v>42</v>
      </c>
      <c r="O129" s="85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AR129" s="227" t="s">
        <v>121</v>
      </c>
      <c r="AT129" s="227" t="s">
        <v>116</v>
      </c>
      <c r="AU129" s="227" t="s">
        <v>84</v>
      </c>
      <c r="AY129" s="16" t="s">
        <v>114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6" t="s">
        <v>82</v>
      </c>
      <c r="BK129" s="228">
        <f>ROUND(I129*H129,2)</f>
        <v>0</v>
      </c>
      <c r="BL129" s="16" t="s">
        <v>121</v>
      </c>
      <c r="BM129" s="227" t="s">
        <v>144</v>
      </c>
    </row>
    <row r="130" s="13" customFormat="1">
      <c r="B130" s="241"/>
      <c r="C130" s="242"/>
      <c r="D130" s="231" t="s">
        <v>139</v>
      </c>
      <c r="E130" s="243" t="s">
        <v>1</v>
      </c>
      <c r="F130" s="244" t="s">
        <v>145</v>
      </c>
      <c r="G130" s="242"/>
      <c r="H130" s="243" t="s">
        <v>1</v>
      </c>
      <c r="I130" s="245"/>
      <c r="J130" s="242"/>
      <c r="K130" s="242"/>
      <c r="L130" s="246"/>
      <c r="M130" s="247"/>
      <c r="N130" s="248"/>
      <c r="O130" s="248"/>
      <c r="P130" s="248"/>
      <c r="Q130" s="248"/>
      <c r="R130" s="248"/>
      <c r="S130" s="248"/>
      <c r="T130" s="249"/>
      <c r="AT130" s="250" t="s">
        <v>139</v>
      </c>
      <c r="AU130" s="250" t="s">
        <v>84</v>
      </c>
      <c r="AV130" s="13" t="s">
        <v>82</v>
      </c>
      <c r="AW130" s="13" t="s">
        <v>34</v>
      </c>
      <c r="AX130" s="13" t="s">
        <v>77</v>
      </c>
      <c r="AY130" s="250" t="s">
        <v>114</v>
      </c>
    </row>
    <row r="131" s="12" customFormat="1">
      <c r="B131" s="229"/>
      <c r="C131" s="230"/>
      <c r="D131" s="231" t="s">
        <v>139</v>
      </c>
      <c r="E131" s="232" t="s">
        <v>1</v>
      </c>
      <c r="F131" s="233" t="s">
        <v>146</v>
      </c>
      <c r="G131" s="230"/>
      <c r="H131" s="234">
        <v>3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139</v>
      </c>
      <c r="AU131" s="240" t="s">
        <v>84</v>
      </c>
      <c r="AV131" s="12" t="s">
        <v>84</v>
      </c>
      <c r="AW131" s="12" t="s">
        <v>34</v>
      </c>
      <c r="AX131" s="12" t="s">
        <v>77</v>
      </c>
      <c r="AY131" s="240" t="s">
        <v>114</v>
      </c>
    </row>
    <row r="132" s="13" customFormat="1">
      <c r="B132" s="241"/>
      <c r="C132" s="242"/>
      <c r="D132" s="231" t="s">
        <v>139</v>
      </c>
      <c r="E132" s="243" t="s">
        <v>1</v>
      </c>
      <c r="F132" s="244" t="s">
        <v>147</v>
      </c>
      <c r="G132" s="242"/>
      <c r="H132" s="243" t="s">
        <v>1</v>
      </c>
      <c r="I132" s="245"/>
      <c r="J132" s="242"/>
      <c r="K132" s="242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139</v>
      </c>
      <c r="AU132" s="250" t="s">
        <v>84</v>
      </c>
      <c r="AV132" s="13" t="s">
        <v>82</v>
      </c>
      <c r="AW132" s="13" t="s">
        <v>34</v>
      </c>
      <c r="AX132" s="13" t="s">
        <v>77</v>
      </c>
      <c r="AY132" s="250" t="s">
        <v>114</v>
      </c>
    </row>
    <row r="133" s="12" customFormat="1">
      <c r="B133" s="229"/>
      <c r="C133" s="230"/>
      <c r="D133" s="231" t="s">
        <v>139</v>
      </c>
      <c r="E133" s="232" t="s">
        <v>1</v>
      </c>
      <c r="F133" s="233" t="s">
        <v>148</v>
      </c>
      <c r="G133" s="230"/>
      <c r="H133" s="234">
        <v>0.75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139</v>
      </c>
      <c r="AU133" s="240" t="s">
        <v>84</v>
      </c>
      <c r="AV133" s="12" t="s">
        <v>84</v>
      </c>
      <c r="AW133" s="12" t="s">
        <v>34</v>
      </c>
      <c r="AX133" s="12" t="s">
        <v>77</v>
      </c>
      <c r="AY133" s="240" t="s">
        <v>114</v>
      </c>
    </row>
    <row r="134" s="13" customFormat="1">
      <c r="B134" s="241"/>
      <c r="C134" s="242"/>
      <c r="D134" s="231" t="s">
        <v>139</v>
      </c>
      <c r="E134" s="243" t="s">
        <v>1</v>
      </c>
      <c r="F134" s="244" t="s">
        <v>149</v>
      </c>
      <c r="G134" s="242"/>
      <c r="H134" s="243" t="s">
        <v>1</v>
      </c>
      <c r="I134" s="245"/>
      <c r="J134" s="242"/>
      <c r="K134" s="242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139</v>
      </c>
      <c r="AU134" s="250" t="s">
        <v>84</v>
      </c>
      <c r="AV134" s="13" t="s">
        <v>82</v>
      </c>
      <c r="AW134" s="13" t="s">
        <v>34</v>
      </c>
      <c r="AX134" s="13" t="s">
        <v>77</v>
      </c>
      <c r="AY134" s="250" t="s">
        <v>114</v>
      </c>
    </row>
    <row r="135" s="12" customFormat="1">
      <c r="B135" s="229"/>
      <c r="C135" s="230"/>
      <c r="D135" s="231" t="s">
        <v>139</v>
      </c>
      <c r="E135" s="232" t="s">
        <v>1</v>
      </c>
      <c r="F135" s="233" t="s">
        <v>150</v>
      </c>
      <c r="G135" s="230"/>
      <c r="H135" s="234">
        <v>2.3100000000000001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139</v>
      </c>
      <c r="AU135" s="240" t="s">
        <v>84</v>
      </c>
      <c r="AV135" s="12" t="s">
        <v>84</v>
      </c>
      <c r="AW135" s="12" t="s">
        <v>34</v>
      </c>
      <c r="AX135" s="12" t="s">
        <v>77</v>
      </c>
      <c r="AY135" s="240" t="s">
        <v>114</v>
      </c>
    </row>
    <row r="136" s="13" customFormat="1">
      <c r="B136" s="241"/>
      <c r="C136" s="242"/>
      <c r="D136" s="231" t="s">
        <v>139</v>
      </c>
      <c r="E136" s="243" t="s">
        <v>1</v>
      </c>
      <c r="F136" s="244" t="s">
        <v>151</v>
      </c>
      <c r="G136" s="242"/>
      <c r="H136" s="243" t="s">
        <v>1</v>
      </c>
      <c r="I136" s="245"/>
      <c r="J136" s="242"/>
      <c r="K136" s="242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139</v>
      </c>
      <c r="AU136" s="250" t="s">
        <v>84</v>
      </c>
      <c r="AV136" s="13" t="s">
        <v>82</v>
      </c>
      <c r="AW136" s="13" t="s">
        <v>34</v>
      </c>
      <c r="AX136" s="13" t="s">
        <v>77</v>
      </c>
      <c r="AY136" s="250" t="s">
        <v>114</v>
      </c>
    </row>
    <row r="137" s="12" customFormat="1">
      <c r="B137" s="229"/>
      <c r="C137" s="230"/>
      <c r="D137" s="231" t="s">
        <v>139</v>
      </c>
      <c r="E137" s="232" t="s">
        <v>1</v>
      </c>
      <c r="F137" s="233" t="s">
        <v>152</v>
      </c>
      <c r="G137" s="230"/>
      <c r="H137" s="234">
        <v>9.5199999999999996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139</v>
      </c>
      <c r="AU137" s="240" t="s">
        <v>84</v>
      </c>
      <c r="AV137" s="12" t="s">
        <v>84</v>
      </c>
      <c r="AW137" s="12" t="s">
        <v>34</v>
      </c>
      <c r="AX137" s="12" t="s">
        <v>77</v>
      </c>
      <c r="AY137" s="240" t="s">
        <v>114</v>
      </c>
    </row>
    <row r="138" s="14" customFormat="1">
      <c r="B138" s="251"/>
      <c r="C138" s="252"/>
      <c r="D138" s="231" t="s">
        <v>139</v>
      </c>
      <c r="E138" s="253" t="s">
        <v>1</v>
      </c>
      <c r="F138" s="254" t="s">
        <v>153</v>
      </c>
      <c r="G138" s="252"/>
      <c r="H138" s="255">
        <v>15.58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AT138" s="261" t="s">
        <v>139</v>
      </c>
      <c r="AU138" s="261" t="s">
        <v>84</v>
      </c>
      <c r="AV138" s="14" t="s">
        <v>121</v>
      </c>
      <c r="AW138" s="14" t="s">
        <v>34</v>
      </c>
      <c r="AX138" s="14" t="s">
        <v>82</v>
      </c>
      <c r="AY138" s="261" t="s">
        <v>114</v>
      </c>
    </row>
    <row r="139" s="1" customFormat="1" ht="36" customHeight="1">
      <c r="B139" s="37"/>
      <c r="C139" s="216" t="s">
        <v>154</v>
      </c>
      <c r="D139" s="216" t="s">
        <v>116</v>
      </c>
      <c r="E139" s="217" t="s">
        <v>155</v>
      </c>
      <c r="F139" s="218" t="s">
        <v>156</v>
      </c>
      <c r="G139" s="219" t="s">
        <v>137</v>
      </c>
      <c r="H139" s="220">
        <v>14.279999999999999</v>
      </c>
      <c r="I139" s="221"/>
      <c r="J139" s="222">
        <f>ROUND(I139*H139,2)</f>
        <v>0</v>
      </c>
      <c r="K139" s="218" t="s">
        <v>120</v>
      </c>
      <c r="L139" s="42"/>
      <c r="M139" s="223" t="s">
        <v>1</v>
      </c>
      <c r="N139" s="224" t="s">
        <v>42</v>
      </c>
      <c r="O139" s="85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227" t="s">
        <v>121</v>
      </c>
      <c r="AT139" s="227" t="s">
        <v>116</v>
      </c>
      <c r="AU139" s="227" t="s">
        <v>84</v>
      </c>
      <c r="AY139" s="16" t="s">
        <v>114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6" t="s">
        <v>82</v>
      </c>
      <c r="BK139" s="228">
        <f>ROUND(I139*H139,2)</f>
        <v>0</v>
      </c>
      <c r="BL139" s="16" t="s">
        <v>121</v>
      </c>
      <c r="BM139" s="227" t="s">
        <v>157</v>
      </c>
    </row>
    <row r="140" s="12" customFormat="1">
      <c r="B140" s="229"/>
      <c r="C140" s="230"/>
      <c r="D140" s="231" t="s">
        <v>139</v>
      </c>
      <c r="E140" s="232" t="s">
        <v>1</v>
      </c>
      <c r="F140" s="233" t="s">
        <v>158</v>
      </c>
      <c r="G140" s="230"/>
      <c r="H140" s="234">
        <v>14.279999999999999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AT140" s="240" t="s">
        <v>139</v>
      </c>
      <c r="AU140" s="240" t="s">
        <v>84</v>
      </c>
      <c r="AV140" s="12" t="s">
        <v>84</v>
      </c>
      <c r="AW140" s="12" t="s">
        <v>34</v>
      </c>
      <c r="AX140" s="12" t="s">
        <v>82</v>
      </c>
      <c r="AY140" s="240" t="s">
        <v>114</v>
      </c>
    </row>
    <row r="141" s="1" customFormat="1" ht="36" customHeight="1">
      <c r="B141" s="37"/>
      <c r="C141" s="216" t="s">
        <v>159</v>
      </c>
      <c r="D141" s="216" t="s">
        <v>116</v>
      </c>
      <c r="E141" s="217" t="s">
        <v>160</v>
      </c>
      <c r="F141" s="218" t="s">
        <v>161</v>
      </c>
      <c r="G141" s="219" t="s">
        <v>137</v>
      </c>
      <c r="H141" s="220">
        <v>10.289999999999999</v>
      </c>
      <c r="I141" s="221"/>
      <c r="J141" s="222">
        <f>ROUND(I141*H141,2)</f>
        <v>0</v>
      </c>
      <c r="K141" s="218" t="s">
        <v>120</v>
      </c>
      <c r="L141" s="42"/>
      <c r="M141" s="223" t="s">
        <v>1</v>
      </c>
      <c r="N141" s="224" t="s">
        <v>42</v>
      </c>
      <c r="O141" s="85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AR141" s="227" t="s">
        <v>121</v>
      </c>
      <c r="AT141" s="227" t="s">
        <v>116</v>
      </c>
      <c r="AU141" s="227" t="s">
        <v>84</v>
      </c>
      <c r="AY141" s="16" t="s">
        <v>114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6" t="s">
        <v>82</v>
      </c>
      <c r="BK141" s="228">
        <f>ROUND(I141*H141,2)</f>
        <v>0</v>
      </c>
      <c r="BL141" s="16" t="s">
        <v>121</v>
      </c>
      <c r="BM141" s="227" t="s">
        <v>162</v>
      </c>
    </row>
    <row r="142" s="13" customFormat="1">
      <c r="B142" s="241"/>
      <c r="C142" s="242"/>
      <c r="D142" s="231" t="s">
        <v>139</v>
      </c>
      <c r="E142" s="243" t="s">
        <v>1</v>
      </c>
      <c r="F142" s="244" t="s">
        <v>163</v>
      </c>
      <c r="G142" s="242"/>
      <c r="H142" s="243" t="s">
        <v>1</v>
      </c>
      <c r="I142" s="245"/>
      <c r="J142" s="242"/>
      <c r="K142" s="242"/>
      <c r="L142" s="246"/>
      <c r="M142" s="247"/>
      <c r="N142" s="248"/>
      <c r="O142" s="248"/>
      <c r="P142" s="248"/>
      <c r="Q142" s="248"/>
      <c r="R142" s="248"/>
      <c r="S142" s="248"/>
      <c r="T142" s="249"/>
      <c r="AT142" s="250" t="s">
        <v>139</v>
      </c>
      <c r="AU142" s="250" t="s">
        <v>84</v>
      </c>
      <c r="AV142" s="13" t="s">
        <v>82</v>
      </c>
      <c r="AW142" s="13" t="s">
        <v>34</v>
      </c>
      <c r="AX142" s="13" t="s">
        <v>77</v>
      </c>
      <c r="AY142" s="250" t="s">
        <v>114</v>
      </c>
    </row>
    <row r="143" s="12" customFormat="1">
      <c r="B143" s="229"/>
      <c r="C143" s="230"/>
      <c r="D143" s="231" t="s">
        <v>139</v>
      </c>
      <c r="E143" s="232" t="s">
        <v>1</v>
      </c>
      <c r="F143" s="233" t="s">
        <v>164</v>
      </c>
      <c r="G143" s="230"/>
      <c r="H143" s="234">
        <v>0.77000000000000002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139</v>
      </c>
      <c r="AU143" s="240" t="s">
        <v>84</v>
      </c>
      <c r="AV143" s="12" t="s">
        <v>84</v>
      </c>
      <c r="AW143" s="12" t="s">
        <v>34</v>
      </c>
      <c r="AX143" s="12" t="s">
        <v>77</v>
      </c>
      <c r="AY143" s="240" t="s">
        <v>114</v>
      </c>
    </row>
    <row r="144" s="13" customFormat="1">
      <c r="B144" s="241"/>
      <c r="C144" s="242"/>
      <c r="D144" s="231" t="s">
        <v>139</v>
      </c>
      <c r="E144" s="243" t="s">
        <v>1</v>
      </c>
      <c r="F144" s="244" t="s">
        <v>151</v>
      </c>
      <c r="G144" s="242"/>
      <c r="H144" s="243" t="s">
        <v>1</v>
      </c>
      <c r="I144" s="245"/>
      <c r="J144" s="242"/>
      <c r="K144" s="242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139</v>
      </c>
      <c r="AU144" s="250" t="s">
        <v>84</v>
      </c>
      <c r="AV144" s="13" t="s">
        <v>82</v>
      </c>
      <c r="AW144" s="13" t="s">
        <v>34</v>
      </c>
      <c r="AX144" s="13" t="s">
        <v>77</v>
      </c>
      <c r="AY144" s="250" t="s">
        <v>114</v>
      </c>
    </row>
    <row r="145" s="12" customFormat="1">
      <c r="B145" s="229"/>
      <c r="C145" s="230"/>
      <c r="D145" s="231" t="s">
        <v>139</v>
      </c>
      <c r="E145" s="232" t="s">
        <v>1</v>
      </c>
      <c r="F145" s="233" t="s">
        <v>152</v>
      </c>
      <c r="G145" s="230"/>
      <c r="H145" s="234">
        <v>9.5199999999999996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139</v>
      </c>
      <c r="AU145" s="240" t="s">
        <v>84</v>
      </c>
      <c r="AV145" s="12" t="s">
        <v>84</v>
      </c>
      <c r="AW145" s="12" t="s">
        <v>34</v>
      </c>
      <c r="AX145" s="12" t="s">
        <v>77</v>
      </c>
      <c r="AY145" s="240" t="s">
        <v>114</v>
      </c>
    </row>
    <row r="146" s="14" customFormat="1">
      <c r="B146" s="251"/>
      <c r="C146" s="252"/>
      <c r="D146" s="231" t="s">
        <v>139</v>
      </c>
      <c r="E146" s="253" t="s">
        <v>1</v>
      </c>
      <c r="F146" s="254" t="s">
        <v>153</v>
      </c>
      <c r="G146" s="252"/>
      <c r="H146" s="255">
        <v>10.289999999999999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AT146" s="261" t="s">
        <v>139</v>
      </c>
      <c r="AU146" s="261" t="s">
        <v>84</v>
      </c>
      <c r="AV146" s="14" t="s">
        <v>121</v>
      </c>
      <c r="AW146" s="14" t="s">
        <v>34</v>
      </c>
      <c r="AX146" s="14" t="s">
        <v>82</v>
      </c>
      <c r="AY146" s="261" t="s">
        <v>114</v>
      </c>
    </row>
    <row r="147" s="1" customFormat="1" ht="36" customHeight="1">
      <c r="B147" s="37"/>
      <c r="C147" s="216" t="s">
        <v>165</v>
      </c>
      <c r="D147" s="216" t="s">
        <v>116</v>
      </c>
      <c r="E147" s="217" t="s">
        <v>166</v>
      </c>
      <c r="F147" s="218" t="s">
        <v>167</v>
      </c>
      <c r="G147" s="219" t="s">
        <v>119</v>
      </c>
      <c r="H147" s="220">
        <v>60</v>
      </c>
      <c r="I147" s="221"/>
      <c r="J147" s="222">
        <f>ROUND(I147*H147,2)</f>
        <v>0</v>
      </c>
      <c r="K147" s="218" t="s">
        <v>120</v>
      </c>
      <c r="L147" s="42"/>
      <c r="M147" s="223" t="s">
        <v>1</v>
      </c>
      <c r="N147" s="224" t="s">
        <v>42</v>
      </c>
      <c r="O147" s="85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AR147" s="227" t="s">
        <v>121</v>
      </c>
      <c r="AT147" s="227" t="s">
        <v>116</v>
      </c>
      <c r="AU147" s="227" t="s">
        <v>84</v>
      </c>
      <c r="AY147" s="16" t="s">
        <v>114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6" t="s">
        <v>82</v>
      </c>
      <c r="BK147" s="228">
        <f>ROUND(I147*H147,2)</f>
        <v>0</v>
      </c>
      <c r="BL147" s="16" t="s">
        <v>121</v>
      </c>
      <c r="BM147" s="227" t="s">
        <v>168</v>
      </c>
    </row>
    <row r="148" s="1" customFormat="1" ht="16.5" customHeight="1">
      <c r="B148" s="37"/>
      <c r="C148" s="262" t="s">
        <v>169</v>
      </c>
      <c r="D148" s="262" t="s">
        <v>170</v>
      </c>
      <c r="E148" s="263" t="s">
        <v>171</v>
      </c>
      <c r="F148" s="264" t="s">
        <v>172</v>
      </c>
      <c r="G148" s="265" t="s">
        <v>173</v>
      </c>
      <c r="H148" s="266">
        <v>0.90000000000000002</v>
      </c>
      <c r="I148" s="267"/>
      <c r="J148" s="268">
        <f>ROUND(I148*H148,2)</f>
        <v>0</v>
      </c>
      <c r="K148" s="264" t="s">
        <v>120</v>
      </c>
      <c r="L148" s="269"/>
      <c r="M148" s="270" t="s">
        <v>1</v>
      </c>
      <c r="N148" s="271" t="s">
        <v>42</v>
      </c>
      <c r="O148" s="85"/>
      <c r="P148" s="225">
        <f>O148*H148</f>
        <v>0</v>
      </c>
      <c r="Q148" s="225">
        <v>0.001</v>
      </c>
      <c r="R148" s="225">
        <f>Q148*H148</f>
        <v>0.00090000000000000008</v>
      </c>
      <c r="S148" s="225">
        <v>0</v>
      </c>
      <c r="T148" s="226">
        <f>S148*H148</f>
        <v>0</v>
      </c>
      <c r="AR148" s="227" t="s">
        <v>159</v>
      </c>
      <c r="AT148" s="227" t="s">
        <v>170</v>
      </c>
      <c r="AU148" s="227" t="s">
        <v>84</v>
      </c>
      <c r="AY148" s="16" t="s">
        <v>114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6" t="s">
        <v>82</v>
      </c>
      <c r="BK148" s="228">
        <f>ROUND(I148*H148,2)</f>
        <v>0</v>
      </c>
      <c r="BL148" s="16" t="s">
        <v>121</v>
      </c>
      <c r="BM148" s="227" t="s">
        <v>174</v>
      </c>
    </row>
    <row r="149" s="12" customFormat="1">
      <c r="B149" s="229"/>
      <c r="C149" s="230"/>
      <c r="D149" s="231" t="s">
        <v>139</v>
      </c>
      <c r="E149" s="230"/>
      <c r="F149" s="233" t="s">
        <v>175</v>
      </c>
      <c r="G149" s="230"/>
      <c r="H149" s="234">
        <v>0.90000000000000002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139</v>
      </c>
      <c r="AU149" s="240" t="s">
        <v>84</v>
      </c>
      <c r="AV149" s="12" t="s">
        <v>84</v>
      </c>
      <c r="AW149" s="12" t="s">
        <v>4</v>
      </c>
      <c r="AX149" s="12" t="s">
        <v>82</v>
      </c>
      <c r="AY149" s="240" t="s">
        <v>114</v>
      </c>
    </row>
    <row r="150" s="11" customFormat="1" ht="22.8" customHeight="1">
      <c r="B150" s="200"/>
      <c r="C150" s="201"/>
      <c r="D150" s="202" t="s">
        <v>76</v>
      </c>
      <c r="E150" s="214" t="s">
        <v>134</v>
      </c>
      <c r="F150" s="214" t="s">
        <v>176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SUM(P151:P159)</f>
        <v>0</v>
      </c>
      <c r="Q150" s="208"/>
      <c r="R150" s="209">
        <f>SUM(R151:R159)</f>
        <v>24.65625</v>
      </c>
      <c r="S150" s="208"/>
      <c r="T150" s="210">
        <f>SUM(T151:T159)</f>
        <v>0</v>
      </c>
      <c r="AR150" s="211" t="s">
        <v>82</v>
      </c>
      <c r="AT150" s="212" t="s">
        <v>76</v>
      </c>
      <c r="AU150" s="212" t="s">
        <v>82</v>
      </c>
      <c r="AY150" s="211" t="s">
        <v>114</v>
      </c>
      <c r="BK150" s="213">
        <f>SUM(BK151:BK159)</f>
        <v>0</v>
      </c>
    </row>
    <row r="151" s="1" customFormat="1" ht="36" customHeight="1">
      <c r="B151" s="37"/>
      <c r="C151" s="216" t="s">
        <v>177</v>
      </c>
      <c r="D151" s="216" t="s">
        <v>116</v>
      </c>
      <c r="E151" s="217" t="s">
        <v>178</v>
      </c>
      <c r="F151" s="218" t="s">
        <v>179</v>
      </c>
      <c r="G151" s="219" t="s">
        <v>119</v>
      </c>
      <c r="H151" s="220">
        <v>40.799999999999997</v>
      </c>
      <c r="I151" s="221"/>
      <c r="J151" s="222">
        <f>ROUND(I151*H151,2)</f>
        <v>0</v>
      </c>
      <c r="K151" s="218" t="s">
        <v>120</v>
      </c>
      <c r="L151" s="42"/>
      <c r="M151" s="223" t="s">
        <v>1</v>
      </c>
      <c r="N151" s="224" t="s">
        <v>42</v>
      </c>
      <c r="O151" s="85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AR151" s="227" t="s">
        <v>121</v>
      </c>
      <c r="AT151" s="227" t="s">
        <v>116</v>
      </c>
      <c r="AU151" s="227" t="s">
        <v>84</v>
      </c>
      <c r="AY151" s="16" t="s">
        <v>114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6" t="s">
        <v>82</v>
      </c>
      <c r="BK151" s="228">
        <f>ROUND(I151*H151,2)</f>
        <v>0</v>
      </c>
      <c r="BL151" s="16" t="s">
        <v>121</v>
      </c>
      <c r="BM151" s="227" t="s">
        <v>180</v>
      </c>
    </row>
    <row r="152" s="12" customFormat="1">
      <c r="B152" s="229"/>
      <c r="C152" s="230"/>
      <c r="D152" s="231" t="s">
        <v>139</v>
      </c>
      <c r="E152" s="232" t="s">
        <v>1</v>
      </c>
      <c r="F152" s="233" t="s">
        <v>181</v>
      </c>
      <c r="G152" s="230"/>
      <c r="H152" s="234">
        <v>40.799999999999997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139</v>
      </c>
      <c r="AU152" s="240" t="s">
        <v>84</v>
      </c>
      <c r="AV152" s="12" t="s">
        <v>84</v>
      </c>
      <c r="AW152" s="12" t="s">
        <v>34</v>
      </c>
      <c r="AX152" s="12" t="s">
        <v>82</v>
      </c>
      <c r="AY152" s="240" t="s">
        <v>114</v>
      </c>
    </row>
    <row r="153" s="1" customFormat="1" ht="24" customHeight="1">
      <c r="B153" s="37"/>
      <c r="C153" s="216" t="s">
        <v>182</v>
      </c>
      <c r="D153" s="216" t="s">
        <v>116</v>
      </c>
      <c r="E153" s="217" t="s">
        <v>183</v>
      </c>
      <c r="F153" s="218" t="s">
        <v>184</v>
      </c>
      <c r="G153" s="219" t="s">
        <v>119</v>
      </c>
      <c r="H153" s="220">
        <v>125</v>
      </c>
      <c r="I153" s="221"/>
      <c r="J153" s="222">
        <f>ROUND(I153*H153,2)</f>
        <v>0</v>
      </c>
      <c r="K153" s="218" t="s">
        <v>120</v>
      </c>
      <c r="L153" s="42"/>
      <c r="M153" s="223" t="s">
        <v>1</v>
      </c>
      <c r="N153" s="224" t="s">
        <v>42</v>
      </c>
      <c r="O153" s="85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AR153" s="227" t="s">
        <v>121</v>
      </c>
      <c r="AT153" s="227" t="s">
        <v>116</v>
      </c>
      <c r="AU153" s="227" t="s">
        <v>84</v>
      </c>
      <c r="AY153" s="16" t="s">
        <v>114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6" t="s">
        <v>82</v>
      </c>
      <c r="BK153" s="228">
        <f>ROUND(I153*H153,2)</f>
        <v>0</v>
      </c>
      <c r="BL153" s="16" t="s">
        <v>121</v>
      </c>
      <c r="BM153" s="227" t="s">
        <v>185</v>
      </c>
    </row>
    <row r="154" s="1" customFormat="1" ht="36" customHeight="1">
      <c r="B154" s="37"/>
      <c r="C154" s="216" t="s">
        <v>186</v>
      </c>
      <c r="D154" s="216" t="s">
        <v>116</v>
      </c>
      <c r="E154" s="217" t="s">
        <v>187</v>
      </c>
      <c r="F154" s="218" t="s">
        <v>188</v>
      </c>
      <c r="G154" s="219" t="s">
        <v>119</v>
      </c>
      <c r="H154" s="220">
        <v>40.799999999999997</v>
      </c>
      <c r="I154" s="221"/>
      <c r="J154" s="222">
        <f>ROUND(I154*H154,2)</f>
        <v>0</v>
      </c>
      <c r="K154" s="218" t="s">
        <v>120</v>
      </c>
      <c r="L154" s="42"/>
      <c r="M154" s="223" t="s">
        <v>1</v>
      </c>
      <c r="N154" s="224" t="s">
        <v>42</v>
      </c>
      <c r="O154" s="85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AR154" s="227" t="s">
        <v>121</v>
      </c>
      <c r="AT154" s="227" t="s">
        <v>116</v>
      </c>
      <c r="AU154" s="227" t="s">
        <v>84</v>
      </c>
      <c r="AY154" s="16" t="s">
        <v>114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6" t="s">
        <v>82</v>
      </c>
      <c r="BK154" s="228">
        <f>ROUND(I154*H154,2)</f>
        <v>0</v>
      </c>
      <c r="BL154" s="16" t="s">
        <v>121</v>
      </c>
      <c r="BM154" s="227" t="s">
        <v>189</v>
      </c>
    </row>
    <row r="155" s="12" customFormat="1">
      <c r="B155" s="229"/>
      <c r="C155" s="230"/>
      <c r="D155" s="231" t="s">
        <v>139</v>
      </c>
      <c r="E155" s="232" t="s">
        <v>1</v>
      </c>
      <c r="F155" s="233" t="s">
        <v>181</v>
      </c>
      <c r="G155" s="230"/>
      <c r="H155" s="234">
        <v>40.799999999999997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139</v>
      </c>
      <c r="AU155" s="240" t="s">
        <v>84</v>
      </c>
      <c r="AV155" s="12" t="s">
        <v>84</v>
      </c>
      <c r="AW155" s="12" t="s">
        <v>34</v>
      </c>
      <c r="AX155" s="12" t="s">
        <v>82</v>
      </c>
      <c r="AY155" s="240" t="s">
        <v>114</v>
      </c>
    </row>
    <row r="156" s="1" customFormat="1" ht="24" customHeight="1">
      <c r="B156" s="37"/>
      <c r="C156" s="216" t="s">
        <v>190</v>
      </c>
      <c r="D156" s="216" t="s">
        <v>116</v>
      </c>
      <c r="E156" s="217" t="s">
        <v>191</v>
      </c>
      <c r="F156" s="218" t="s">
        <v>192</v>
      </c>
      <c r="G156" s="219" t="s">
        <v>119</v>
      </c>
      <c r="H156" s="220">
        <v>424</v>
      </c>
      <c r="I156" s="221"/>
      <c r="J156" s="222">
        <f>ROUND(I156*H156,2)</f>
        <v>0</v>
      </c>
      <c r="K156" s="218" t="s">
        <v>120</v>
      </c>
      <c r="L156" s="42"/>
      <c r="M156" s="223" t="s">
        <v>1</v>
      </c>
      <c r="N156" s="224" t="s">
        <v>42</v>
      </c>
      <c r="O156" s="85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AR156" s="227" t="s">
        <v>121</v>
      </c>
      <c r="AT156" s="227" t="s">
        <v>116</v>
      </c>
      <c r="AU156" s="227" t="s">
        <v>84</v>
      </c>
      <c r="AY156" s="16" t="s">
        <v>114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6" t="s">
        <v>82</v>
      </c>
      <c r="BK156" s="228">
        <f>ROUND(I156*H156,2)</f>
        <v>0</v>
      </c>
      <c r="BL156" s="16" t="s">
        <v>121</v>
      </c>
      <c r="BM156" s="227" t="s">
        <v>193</v>
      </c>
    </row>
    <row r="157" s="1" customFormat="1" ht="48" customHeight="1">
      <c r="B157" s="37"/>
      <c r="C157" s="216" t="s">
        <v>8</v>
      </c>
      <c r="D157" s="216" t="s">
        <v>116</v>
      </c>
      <c r="E157" s="217" t="s">
        <v>194</v>
      </c>
      <c r="F157" s="218" t="s">
        <v>195</v>
      </c>
      <c r="G157" s="219" t="s">
        <v>119</v>
      </c>
      <c r="H157" s="220">
        <v>424</v>
      </c>
      <c r="I157" s="221"/>
      <c r="J157" s="222">
        <f>ROUND(I157*H157,2)</f>
        <v>0</v>
      </c>
      <c r="K157" s="218" t="s">
        <v>120</v>
      </c>
      <c r="L157" s="42"/>
      <c r="M157" s="223" t="s">
        <v>1</v>
      </c>
      <c r="N157" s="224" t="s">
        <v>42</v>
      </c>
      <c r="O157" s="85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AR157" s="227" t="s">
        <v>121</v>
      </c>
      <c r="AT157" s="227" t="s">
        <v>116</v>
      </c>
      <c r="AU157" s="227" t="s">
        <v>84</v>
      </c>
      <c r="AY157" s="16" t="s">
        <v>114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6" t="s">
        <v>82</v>
      </c>
      <c r="BK157" s="228">
        <f>ROUND(I157*H157,2)</f>
        <v>0</v>
      </c>
      <c r="BL157" s="16" t="s">
        <v>121</v>
      </c>
      <c r="BM157" s="227" t="s">
        <v>196</v>
      </c>
    </row>
    <row r="158" s="1" customFormat="1" ht="72" customHeight="1">
      <c r="B158" s="37"/>
      <c r="C158" s="216" t="s">
        <v>197</v>
      </c>
      <c r="D158" s="216" t="s">
        <v>116</v>
      </c>
      <c r="E158" s="217" t="s">
        <v>198</v>
      </c>
      <c r="F158" s="218" t="s">
        <v>199</v>
      </c>
      <c r="G158" s="219" t="s">
        <v>119</v>
      </c>
      <c r="H158" s="220">
        <v>125</v>
      </c>
      <c r="I158" s="221"/>
      <c r="J158" s="222">
        <f>ROUND(I158*H158,2)</f>
        <v>0</v>
      </c>
      <c r="K158" s="218" t="s">
        <v>120</v>
      </c>
      <c r="L158" s="42"/>
      <c r="M158" s="223" t="s">
        <v>1</v>
      </c>
      <c r="N158" s="224" t="s">
        <v>42</v>
      </c>
      <c r="O158" s="85"/>
      <c r="P158" s="225">
        <f>O158*H158</f>
        <v>0</v>
      </c>
      <c r="Q158" s="225">
        <v>0.084250000000000005</v>
      </c>
      <c r="R158" s="225">
        <f>Q158*H158</f>
        <v>10.53125</v>
      </c>
      <c r="S158" s="225">
        <v>0</v>
      </c>
      <c r="T158" s="226">
        <f>S158*H158</f>
        <v>0</v>
      </c>
      <c r="AR158" s="227" t="s">
        <v>121</v>
      </c>
      <c r="AT158" s="227" t="s">
        <v>116</v>
      </c>
      <c r="AU158" s="227" t="s">
        <v>84</v>
      </c>
      <c r="AY158" s="16" t="s">
        <v>114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6" t="s">
        <v>82</v>
      </c>
      <c r="BK158" s="228">
        <f>ROUND(I158*H158,2)</f>
        <v>0</v>
      </c>
      <c r="BL158" s="16" t="s">
        <v>121</v>
      </c>
      <c r="BM158" s="227" t="s">
        <v>200</v>
      </c>
    </row>
    <row r="159" s="1" customFormat="1" ht="24" customHeight="1">
      <c r="B159" s="37"/>
      <c r="C159" s="262" t="s">
        <v>201</v>
      </c>
      <c r="D159" s="262" t="s">
        <v>170</v>
      </c>
      <c r="E159" s="263" t="s">
        <v>202</v>
      </c>
      <c r="F159" s="264" t="s">
        <v>203</v>
      </c>
      <c r="G159" s="265" t="s">
        <v>119</v>
      </c>
      <c r="H159" s="266">
        <v>125</v>
      </c>
      <c r="I159" s="267"/>
      <c r="J159" s="268">
        <f>ROUND(I159*H159,2)</f>
        <v>0</v>
      </c>
      <c r="K159" s="264" t="s">
        <v>1</v>
      </c>
      <c r="L159" s="269"/>
      <c r="M159" s="270" t="s">
        <v>1</v>
      </c>
      <c r="N159" s="271" t="s">
        <v>42</v>
      </c>
      <c r="O159" s="85"/>
      <c r="P159" s="225">
        <f>O159*H159</f>
        <v>0</v>
      </c>
      <c r="Q159" s="225">
        <v>0.113</v>
      </c>
      <c r="R159" s="225">
        <f>Q159*H159</f>
        <v>14.125</v>
      </c>
      <c r="S159" s="225">
        <v>0</v>
      </c>
      <c r="T159" s="226">
        <f>S159*H159</f>
        <v>0</v>
      </c>
      <c r="AR159" s="227" t="s">
        <v>159</v>
      </c>
      <c r="AT159" s="227" t="s">
        <v>170</v>
      </c>
      <c r="AU159" s="227" t="s">
        <v>84</v>
      </c>
      <c r="AY159" s="16" t="s">
        <v>114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6" t="s">
        <v>82</v>
      </c>
      <c r="BK159" s="228">
        <f>ROUND(I159*H159,2)</f>
        <v>0</v>
      </c>
      <c r="BL159" s="16" t="s">
        <v>121</v>
      </c>
      <c r="BM159" s="227" t="s">
        <v>204</v>
      </c>
    </row>
    <row r="160" s="11" customFormat="1" ht="22.8" customHeight="1">
      <c r="B160" s="200"/>
      <c r="C160" s="201"/>
      <c r="D160" s="202" t="s">
        <v>76</v>
      </c>
      <c r="E160" s="214" t="s">
        <v>159</v>
      </c>
      <c r="F160" s="214" t="s">
        <v>205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SUM(P161:P168)</f>
        <v>0</v>
      </c>
      <c r="Q160" s="208"/>
      <c r="R160" s="209">
        <f>SUM(R161:R168)</f>
        <v>0.0126</v>
      </c>
      <c r="S160" s="208"/>
      <c r="T160" s="210">
        <f>SUM(T161:T168)</f>
        <v>0.98459999999999992</v>
      </c>
      <c r="AR160" s="211" t="s">
        <v>82</v>
      </c>
      <c r="AT160" s="212" t="s">
        <v>76</v>
      </c>
      <c r="AU160" s="212" t="s">
        <v>82</v>
      </c>
      <c r="AY160" s="211" t="s">
        <v>114</v>
      </c>
      <c r="BK160" s="213">
        <f>SUM(BK161:BK168)</f>
        <v>0</v>
      </c>
    </row>
    <row r="161" s="1" customFormat="1" ht="24" customHeight="1">
      <c r="B161" s="37"/>
      <c r="C161" s="216" t="s">
        <v>206</v>
      </c>
      <c r="D161" s="216" t="s">
        <v>116</v>
      </c>
      <c r="E161" s="217" t="s">
        <v>207</v>
      </c>
      <c r="F161" s="218" t="s">
        <v>208</v>
      </c>
      <c r="G161" s="219" t="s">
        <v>132</v>
      </c>
      <c r="H161" s="220">
        <v>6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42</v>
      </c>
      <c r="O161" s="85"/>
      <c r="P161" s="225">
        <f>O161*H161</f>
        <v>0</v>
      </c>
      <c r="Q161" s="225">
        <v>0</v>
      </c>
      <c r="R161" s="225">
        <f>Q161*H161</f>
        <v>0</v>
      </c>
      <c r="S161" s="225">
        <v>0.043999999999999997</v>
      </c>
      <c r="T161" s="226">
        <f>S161*H161</f>
        <v>0.26400000000000001</v>
      </c>
      <c r="AR161" s="227" t="s">
        <v>121</v>
      </c>
      <c r="AT161" s="227" t="s">
        <v>116</v>
      </c>
      <c r="AU161" s="227" t="s">
        <v>84</v>
      </c>
      <c r="AY161" s="16" t="s">
        <v>114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6" t="s">
        <v>82</v>
      </c>
      <c r="BK161" s="228">
        <f>ROUND(I161*H161,2)</f>
        <v>0</v>
      </c>
      <c r="BL161" s="16" t="s">
        <v>121</v>
      </c>
      <c r="BM161" s="227" t="s">
        <v>209</v>
      </c>
    </row>
    <row r="162" s="1" customFormat="1" ht="24" customHeight="1">
      <c r="B162" s="37"/>
      <c r="C162" s="216" t="s">
        <v>210</v>
      </c>
      <c r="D162" s="216" t="s">
        <v>116</v>
      </c>
      <c r="E162" s="217" t="s">
        <v>211</v>
      </c>
      <c r="F162" s="218" t="s">
        <v>212</v>
      </c>
      <c r="G162" s="219" t="s">
        <v>132</v>
      </c>
      <c r="H162" s="220">
        <v>3</v>
      </c>
      <c r="I162" s="221"/>
      <c r="J162" s="222">
        <f>ROUND(I162*H162,2)</f>
        <v>0</v>
      </c>
      <c r="K162" s="218" t="s">
        <v>120</v>
      </c>
      <c r="L162" s="42"/>
      <c r="M162" s="223" t="s">
        <v>1</v>
      </c>
      <c r="N162" s="224" t="s">
        <v>42</v>
      </c>
      <c r="O162" s="85"/>
      <c r="P162" s="225">
        <f>O162*H162</f>
        <v>0</v>
      </c>
      <c r="Q162" s="225">
        <v>0</v>
      </c>
      <c r="R162" s="225">
        <f>Q162*H162</f>
        <v>0</v>
      </c>
      <c r="S162" s="225">
        <v>0.029000000000000001</v>
      </c>
      <c r="T162" s="226">
        <f>S162*H162</f>
        <v>0.087000000000000008</v>
      </c>
      <c r="AR162" s="227" t="s">
        <v>121</v>
      </c>
      <c r="AT162" s="227" t="s">
        <v>116</v>
      </c>
      <c r="AU162" s="227" t="s">
        <v>84</v>
      </c>
      <c r="AY162" s="16" t="s">
        <v>114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6" t="s">
        <v>82</v>
      </c>
      <c r="BK162" s="228">
        <f>ROUND(I162*H162,2)</f>
        <v>0</v>
      </c>
      <c r="BL162" s="16" t="s">
        <v>121</v>
      </c>
      <c r="BM162" s="227" t="s">
        <v>213</v>
      </c>
    </row>
    <row r="163" s="1" customFormat="1" ht="36" customHeight="1">
      <c r="B163" s="37"/>
      <c r="C163" s="216" t="s">
        <v>214</v>
      </c>
      <c r="D163" s="216" t="s">
        <v>116</v>
      </c>
      <c r="E163" s="217" t="s">
        <v>215</v>
      </c>
      <c r="F163" s="218" t="s">
        <v>216</v>
      </c>
      <c r="G163" s="219" t="s">
        <v>132</v>
      </c>
      <c r="H163" s="220">
        <v>9</v>
      </c>
      <c r="I163" s="221"/>
      <c r="J163" s="222">
        <f>ROUND(I163*H163,2)</f>
        <v>0</v>
      </c>
      <c r="K163" s="218" t="s">
        <v>120</v>
      </c>
      <c r="L163" s="42"/>
      <c r="M163" s="223" t="s">
        <v>1</v>
      </c>
      <c r="N163" s="224" t="s">
        <v>42</v>
      </c>
      <c r="O163" s="85"/>
      <c r="P163" s="225">
        <f>O163*H163</f>
        <v>0</v>
      </c>
      <c r="Q163" s="225">
        <v>0.0014</v>
      </c>
      <c r="R163" s="225">
        <f>Q163*H163</f>
        <v>0.0126</v>
      </c>
      <c r="S163" s="225">
        <v>0</v>
      </c>
      <c r="T163" s="226">
        <f>S163*H163</f>
        <v>0</v>
      </c>
      <c r="AR163" s="227" t="s">
        <v>121</v>
      </c>
      <c r="AT163" s="227" t="s">
        <v>116</v>
      </c>
      <c r="AU163" s="227" t="s">
        <v>84</v>
      </c>
      <c r="AY163" s="16" t="s">
        <v>114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6" t="s">
        <v>82</v>
      </c>
      <c r="BK163" s="228">
        <f>ROUND(I163*H163,2)</f>
        <v>0</v>
      </c>
      <c r="BL163" s="16" t="s">
        <v>121</v>
      </c>
      <c r="BM163" s="227" t="s">
        <v>217</v>
      </c>
    </row>
    <row r="164" s="12" customFormat="1">
      <c r="B164" s="229"/>
      <c r="C164" s="230"/>
      <c r="D164" s="231" t="s">
        <v>139</v>
      </c>
      <c r="E164" s="232" t="s">
        <v>1</v>
      </c>
      <c r="F164" s="233" t="s">
        <v>218</v>
      </c>
      <c r="G164" s="230"/>
      <c r="H164" s="234">
        <v>9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139</v>
      </c>
      <c r="AU164" s="240" t="s">
        <v>84</v>
      </c>
      <c r="AV164" s="12" t="s">
        <v>84</v>
      </c>
      <c r="AW164" s="12" t="s">
        <v>34</v>
      </c>
      <c r="AX164" s="12" t="s">
        <v>82</v>
      </c>
      <c r="AY164" s="240" t="s">
        <v>114</v>
      </c>
    </row>
    <row r="165" s="1" customFormat="1" ht="24" customHeight="1">
      <c r="B165" s="37"/>
      <c r="C165" s="216" t="s">
        <v>7</v>
      </c>
      <c r="D165" s="216" t="s">
        <v>116</v>
      </c>
      <c r="E165" s="217" t="s">
        <v>219</v>
      </c>
      <c r="F165" s="218" t="s">
        <v>220</v>
      </c>
      <c r="G165" s="219" t="s">
        <v>137</v>
      </c>
      <c r="H165" s="220">
        <v>0.35999999999999999</v>
      </c>
      <c r="I165" s="221"/>
      <c r="J165" s="222">
        <f>ROUND(I165*H165,2)</f>
        <v>0</v>
      </c>
      <c r="K165" s="218" t="s">
        <v>120</v>
      </c>
      <c r="L165" s="42"/>
      <c r="M165" s="223" t="s">
        <v>1</v>
      </c>
      <c r="N165" s="224" t="s">
        <v>42</v>
      </c>
      <c r="O165" s="85"/>
      <c r="P165" s="225">
        <f>O165*H165</f>
        <v>0</v>
      </c>
      <c r="Q165" s="225">
        <v>0</v>
      </c>
      <c r="R165" s="225">
        <f>Q165*H165</f>
        <v>0</v>
      </c>
      <c r="S165" s="225">
        <v>1.76</v>
      </c>
      <c r="T165" s="226">
        <f>S165*H165</f>
        <v>0.63359999999999994</v>
      </c>
      <c r="AR165" s="227" t="s">
        <v>121</v>
      </c>
      <c r="AT165" s="227" t="s">
        <v>116</v>
      </c>
      <c r="AU165" s="227" t="s">
        <v>84</v>
      </c>
      <c r="AY165" s="16" t="s">
        <v>114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6" t="s">
        <v>82</v>
      </c>
      <c r="BK165" s="228">
        <f>ROUND(I165*H165,2)</f>
        <v>0</v>
      </c>
      <c r="BL165" s="16" t="s">
        <v>121</v>
      </c>
      <c r="BM165" s="227" t="s">
        <v>221</v>
      </c>
    </row>
    <row r="166" s="12" customFormat="1">
      <c r="B166" s="229"/>
      <c r="C166" s="230"/>
      <c r="D166" s="231" t="s">
        <v>139</v>
      </c>
      <c r="E166" s="232" t="s">
        <v>1</v>
      </c>
      <c r="F166" s="233" t="s">
        <v>222</v>
      </c>
      <c r="G166" s="230"/>
      <c r="H166" s="234">
        <v>0.35999999999999999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139</v>
      </c>
      <c r="AU166" s="240" t="s">
        <v>84</v>
      </c>
      <c r="AV166" s="12" t="s">
        <v>84</v>
      </c>
      <c r="AW166" s="12" t="s">
        <v>34</v>
      </c>
      <c r="AX166" s="12" t="s">
        <v>82</v>
      </c>
      <c r="AY166" s="240" t="s">
        <v>114</v>
      </c>
    </row>
    <row r="167" s="1" customFormat="1" ht="24" customHeight="1">
      <c r="B167" s="37"/>
      <c r="C167" s="216" t="s">
        <v>223</v>
      </c>
      <c r="D167" s="216" t="s">
        <v>116</v>
      </c>
      <c r="E167" s="217" t="s">
        <v>224</v>
      </c>
      <c r="F167" s="218" t="s">
        <v>225</v>
      </c>
      <c r="G167" s="219" t="s">
        <v>137</v>
      </c>
      <c r="H167" s="220">
        <v>0.47999999999999998</v>
      </c>
      <c r="I167" s="221"/>
      <c r="J167" s="222">
        <f>ROUND(I167*H167,2)</f>
        <v>0</v>
      </c>
      <c r="K167" s="218" t="s">
        <v>120</v>
      </c>
      <c r="L167" s="42"/>
      <c r="M167" s="223" t="s">
        <v>1</v>
      </c>
      <c r="N167" s="224" t="s">
        <v>42</v>
      </c>
      <c r="O167" s="85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AR167" s="227" t="s">
        <v>121</v>
      </c>
      <c r="AT167" s="227" t="s">
        <v>116</v>
      </c>
      <c r="AU167" s="227" t="s">
        <v>84</v>
      </c>
      <c r="AY167" s="16" t="s">
        <v>114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6" t="s">
        <v>82</v>
      </c>
      <c r="BK167" s="228">
        <f>ROUND(I167*H167,2)</f>
        <v>0</v>
      </c>
      <c r="BL167" s="16" t="s">
        <v>121</v>
      </c>
      <c r="BM167" s="227" t="s">
        <v>226</v>
      </c>
    </row>
    <row r="168" s="12" customFormat="1">
      <c r="B168" s="229"/>
      <c r="C168" s="230"/>
      <c r="D168" s="231" t="s">
        <v>139</v>
      </c>
      <c r="E168" s="232" t="s">
        <v>1</v>
      </c>
      <c r="F168" s="233" t="s">
        <v>227</v>
      </c>
      <c r="G168" s="230"/>
      <c r="H168" s="234">
        <v>0.47999999999999998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139</v>
      </c>
      <c r="AU168" s="240" t="s">
        <v>84</v>
      </c>
      <c r="AV168" s="12" t="s">
        <v>84</v>
      </c>
      <c r="AW168" s="12" t="s">
        <v>34</v>
      </c>
      <c r="AX168" s="12" t="s">
        <v>82</v>
      </c>
      <c r="AY168" s="240" t="s">
        <v>114</v>
      </c>
    </row>
    <row r="169" s="11" customFormat="1" ht="22.8" customHeight="1">
      <c r="B169" s="200"/>
      <c r="C169" s="201"/>
      <c r="D169" s="202" t="s">
        <v>76</v>
      </c>
      <c r="E169" s="214" t="s">
        <v>165</v>
      </c>
      <c r="F169" s="214" t="s">
        <v>228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SUM(P170:P183)</f>
        <v>0</v>
      </c>
      <c r="Q169" s="208"/>
      <c r="R169" s="209">
        <f>SUM(R170:R183)</f>
        <v>38.630380000000002</v>
      </c>
      <c r="S169" s="208"/>
      <c r="T169" s="210">
        <f>SUM(T170:T183)</f>
        <v>7.2799999999999994</v>
      </c>
      <c r="AR169" s="211" t="s">
        <v>82</v>
      </c>
      <c r="AT169" s="212" t="s">
        <v>76</v>
      </c>
      <c r="AU169" s="212" t="s">
        <v>82</v>
      </c>
      <c r="AY169" s="211" t="s">
        <v>114</v>
      </c>
      <c r="BK169" s="213">
        <f>SUM(BK170:BK183)</f>
        <v>0</v>
      </c>
    </row>
    <row r="170" s="1" customFormat="1" ht="48" customHeight="1">
      <c r="B170" s="37"/>
      <c r="C170" s="216" t="s">
        <v>229</v>
      </c>
      <c r="D170" s="216" t="s">
        <v>116</v>
      </c>
      <c r="E170" s="217" t="s">
        <v>230</v>
      </c>
      <c r="F170" s="218" t="s">
        <v>231</v>
      </c>
      <c r="G170" s="219" t="s">
        <v>132</v>
      </c>
      <c r="H170" s="220">
        <v>136</v>
      </c>
      <c r="I170" s="221"/>
      <c r="J170" s="222">
        <f>ROUND(I170*H170,2)</f>
        <v>0</v>
      </c>
      <c r="K170" s="218" t="s">
        <v>120</v>
      </c>
      <c r="L170" s="42"/>
      <c r="M170" s="223" t="s">
        <v>1</v>
      </c>
      <c r="N170" s="224" t="s">
        <v>42</v>
      </c>
      <c r="O170" s="85"/>
      <c r="P170" s="225">
        <f>O170*H170</f>
        <v>0</v>
      </c>
      <c r="Q170" s="225">
        <v>0.15540000000000001</v>
      </c>
      <c r="R170" s="225">
        <f>Q170*H170</f>
        <v>21.134400000000003</v>
      </c>
      <c r="S170" s="225">
        <v>0</v>
      </c>
      <c r="T170" s="226">
        <f>S170*H170</f>
        <v>0</v>
      </c>
      <c r="AR170" s="227" t="s">
        <v>121</v>
      </c>
      <c r="AT170" s="227" t="s">
        <v>116</v>
      </c>
      <c r="AU170" s="227" t="s">
        <v>84</v>
      </c>
      <c r="AY170" s="16" t="s">
        <v>114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6" t="s">
        <v>82</v>
      </c>
      <c r="BK170" s="228">
        <f>ROUND(I170*H170,2)</f>
        <v>0</v>
      </c>
      <c r="BL170" s="16" t="s">
        <v>121</v>
      </c>
      <c r="BM170" s="227" t="s">
        <v>232</v>
      </c>
    </row>
    <row r="171" s="1" customFormat="1" ht="16.5" customHeight="1">
      <c r="B171" s="37"/>
      <c r="C171" s="262" t="s">
        <v>233</v>
      </c>
      <c r="D171" s="262" t="s">
        <v>170</v>
      </c>
      <c r="E171" s="263" t="s">
        <v>234</v>
      </c>
      <c r="F171" s="264" t="s">
        <v>235</v>
      </c>
      <c r="G171" s="265" t="s">
        <v>132</v>
      </c>
      <c r="H171" s="266">
        <v>128</v>
      </c>
      <c r="I171" s="267"/>
      <c r="J171" s="268">
        <f>ROUND(I171*H171,2)</f>
        <v>0</v>
      </c>
      <c r="K171" s="264" t="s">
        <v>120</v>
      </c>
      <c r="L171" s="269"/>
      <c r="M171" s="270" t="s">
        <v>1</v>
      </c>
      <c r="N171" s="271" t="s">
        <v>42</v>
      </c>
      <c r="O171" s="85"/>
      <c r="P171" s="225">
        <f>O171*H171</f>
        <v>0</v>
      </c>
      <c r="Q171" s="225">
        <v>0.081000000000000003</v>
      </c>
      <c r="R171" s="225">
        <f>Q171*H171</f>
        <v>10.368</v>
      </c>
      <c r="S171" s="225">
        <v>0</v>
      </c>
      <c r="T171" s="226">
        <f>S171*H171</f>
        <v>0</v>
      </c>
      <c r="AR171" s="227" t="s">
        <v>159</v>
      </c>
      <c r="AT171" s="227" t="s">
        <v>170</v>
      </c>
      <c r="AU171" s="227" t="s">
        <v>84</v>
      </c>
      <c r="AY171" s="16" t="s">
        <v>114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6" t="s">
        <v>82</v>
      </c>
      <c r="BK171" s="228">
        <f>ROUND(I171*H171,2)</f>
        <v>0</v>
      </c>
      <c r="BL171" s="16" t="s">
        <v>121</v>
      </c>
      <c r="BM171" s="227" t="s">
        <v>236</v>
      </c>
    </row>
    <row r="172" s="1" customFormat="1" ht="16.5" customHeight="1">
      <c r="B172" s="37"/>
      <c r="C172" s="262" t="s">
        <v>237</v>
      </c>
      <c r="D172" s="262" t="s">
        <v>170</v>
      </c>
      <c r="E172" s="263" t="s">
        <v>238</v>
      </c>
      <c r="F172" s="264" t="s">
        <v>239</v>
      </c>
      <c r="G172" s="265" t="s">
        <v>132</v>
      </c>
      <c r="H172" s="266">
        <v>6</v>
      </c>
      <c r="I172" s="267"/>
      <c r="J172" s="268">
        <f>ROUND(I172*H172,2)</f>
        <v>0</v>
      </c>
      <c r="K172" s="264" t="s">
        <v>120</v>
      </c>
      <c r="L172" s="269"/>
      <c r="M172" s="270" t="s">
        <v>1</v>
      </c>
      <c r="N172" s="271" t="s">
        <v>42</v>
      </c>
      <c r="O172" s="85"/>
      <c r="P172" s="225">
        <f>O172*H172</f>
        <v>0</v>
      </c>
      <c r="Q172" s="225">
        <v>0.055</v>
      </c>
      <c r="R172" s="225">
        <f>Q172*H172</f>
        <v>0.33000000000000002</v>
      </c>
      <c r="S172" s="225">
        <v>0</v>
      </c>
      <c r="T172" s="226">
        <f>S172*H172</f>
        <v>0</v>
      </c>
      <c r="AR172" s="227" t="s">
        <v>159</v>
      </c>
      <c r="AT172" s="227" t="s">
        <v>170</v>
      </c>
      <c r="AU172" s="227" t="s">
        <v>84</v>
      </c>
      <c r="AY172" s="16" t="s">
        <v>114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6" t="s">
        <v>82</v>
      </c>
      <c r="BK172" s="228">
        <f>ROUND(I172*H172,2)</f>
        <v>0</v>
      </c>
      <c r="BL172" s="16" t="s">
        <v>121</v>
      </c>
      <c r="BM172" s="227" t="s">
        <v>240</v>
      </c>
    </row>
    <row r="173" s="1" customFormat="1" ht="24" customHeight="1">
      <c r="B173" s="37"/>
      <c r="C173" s="262" t="s">
        <v>241</v>
      </c>
      <c r="D173" s="262" t="s">
        <v>170</v>
      </c>
      <c r="E173" s="263" t="s">
        <v>242</v>
      </c>
      <c r="F173" s="264" t="s">
        <v>243</v>
      </c>
      <c r="G173" s="265" t="s">
        <v>132</v>
      </c>
      <c r="H173" s="266">
        <v>2</v>
      </c>
      <c r="I173" s="267"/>
      <c r="J173" s="268">
        <f>ROUND(I173*H173,2)</f>
        <v>0</v>
      </c>
      <c r="K173" s="264" t="s">
        <v>120</v>
      </c>
      <c r="L173" s="269"/>
      <c r="M173" s="270" t="s">
        <v>1</v>
      </c>
      <c r="N173" s="271" t="s">
        <v>42</v>
      </c>
      <c r="O173" s="85"/>
      <c r="P173" s="225">
        <f>O173*H173</f>
        <v>0</v>
      </c>
      <c r="Q173" s="225">
        <v>0.064000000000000001</v>
      </c>
      <c r="R173" s="225">
        <f>Q173*H173</f>
        <v>0.128</v>
      </c>
      <c r="S173" s="225">
        <v>0</v>
      </c>
      <c r="T173" s="226">
        <f>S173*H173</f>
        <v>0</v>
      </c>
      <c r="AR173" s="227" t="s">
        <v>159</v>
      </c>
      <c r="AT173" s="227" t="s">
        <v>170</v>
      </c>
      <c r="AU173" s="227" t="s">
        <v>84</v>
      </c>
      <c r="AY173" s="16" t="s">
        <v>114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6" t="s">
        <v>82</v>
      </c>
      <c r="BK173" s="228">
        <f>ROUND(I173*H173,2)</f>
        <v>0</v>
      </c>
      <c r="BL173" s="16" t="s">
        <v>121</v>
      </c>
      <c r="BM173" s="227" t="s">
        <v>244</v>
      </c>
    </row>
    <row r="174" s="1" customFormat="1" ht="36" customHeight="1">
      <c r="B174" s="37"/>
      <c r="C174" s="216" t="s">
        <v>245</v>
      </c>
      <c r="D174" s="216" t="s">
        <v>116</v>
      </c>
      <c r="E174" s="217" t="s">
        <v>246</v>
      </c>
      <c r="F174" s="218" t="s">
        <v>247</v>
      </c>
      <c r="G174" s="219" t="s">
        <v>132</v>
      </c>
      <c r="H174" s="220">
        <v>22</v>
      </c>
      <c r="I174" s="221"/>
      <c r="J174" s="222">
        <f>ROUND(I174*H174,2)</f>
        <v>0</v>
      </c>
      <c r="K174" s="218" t="s">
        <v>120</v>
      </c>
      <c r="L174" s="42"/>
      <c r="M174" s="223" t="s">
        <v>1</v>
      </c>
      <c r="N174" s="224" t="s">
        <v>42</v>
      </c>
      <c r="O174" s="85"/>
      <c r="P174" s="225">
        <f>O174*H174</f>
        <v>0</v>
      </c>
      <c r="Q174" s="225">
        <v>0.10095</v>
      </c>
      <c r="R174" s="225">
        <f>Q174*H174</f>
        <v>2.2208999999999999</v>
      </c>
      <c r="S174" s="225">
        <v>0</v>
      </c>
      <c r="T174" s="226">
        <f>S174*H174</f>
        <v>0</v>
      </c>
      <c r="AR174" s="227" t="s">
        <v>121</v>
      </c>
      <c r="AT174" s="227" t="s">
        <v>116</v>
      </c>
      <c r="AU174" s="227" t="s">
        <v>84</v>
      </c>
      <c r="AY174" s="16" t="s">
        <v>114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6" t="s">
        <v>82</v>
      </c>
      <c r="BK174" s="228">
        <f>ROUND(I174*H174,2)</f>
        <v>0</v>
      </c>
      <c r="BL174" s="16" t="s">
        <v>121</v>
      </c>
      <c r="BM174" s="227" t="s">
        <v>248</v>
      </c>
    </row>
    <row r="175" s="1" customFormat="1" ht="16.5" customHeight="1">
      <c r="B175" s="37"/>
      <c r="C175" s="262" t="s">
        <v>249</v>
      </c>
      <c r="D175" s="262" t="s">
        <v>170</v>
      </c>
      <c r="E175" s="263" t="s">
        <v>250</v>
      </c>
      <c r="F175" s="264" t="s">
        <v>251</v>
      </c>
      <c r="G175" s="265" t="s">
        <v>132</v>
      </c>
      <c r="H175" s="266">
        <v>22</v>
      </c>
      <c r="I175" s="267"/>
      <c r="J175" s="268">
        <f>ROUND(I175*H175,2)</f>
        <v>0</v>
      </c>
      <c r="K175" s="264" t="s">
        <v>120</v>
      </c>
      <c r="L175" s="269"/>
      <c r="M175" s="270" t="s">
        <v>1</v>
      </c>
      <c r="N175" s="271" t="s">
        <v>42</v>
      </c>
      <c r="O175" s="85"/>
      <c r="P175" s="225">
        <f>O175*H175</f>
        <v>0</v>
      </c>
      <c r="Q175" s="225">
        <v>0.028000000000000001</v>
      </c>
      <c r="R175" s="225">
        <f>Q175*H175</f>
        <v>0.61599999999999999</v>
      </c>
      <c r="S175" s="225">
        <v>0</v>
      </c>
      <c r="T175" s="226">
        <f>S175*H175</f>
        <v>0</v>
      </c>
      <c r="AR175" s="227" t="s">
        <v>159</v>
      </c>
      <c r="AT175" s="227" t="s">
        <v>170</v>
      </c>
      <c r="AU175" s="227" t="s">
        <v>84</v>
      </c>
      <c r="AY175" s="16" t="s">
        <v>114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6" t="s">
        <v>82</v>
      </c>
      <c r="BK175" s="228">
        <f>ROUND(I175*H175,2)</f>
        <v>0</v>
      </c>
      <c r="BL175" s="16" t="s">
        <v>121</v>
      </c>
      <c r="BM175" s="227" t="s">
        <v>252</v>
      </c>
    </row>
    <row r="176" s="1" customFormat="1" ht="24" customHeight="1">
      <c r="B176" s="37"/>
      <c r="C176" s="216" t="s">
        <v>253</v>
      </c>
      <c r="D176" s="216" t="s">
        <v>116</v>
      </c>
      <c r="E176" s="217" t="s">
        <v>254</v>
      </c>
      <c r="F176" s="218" t="s">
        <v>255</v>
      </c>
      <c r="G176" s="219" t="s">
        <v>132</v>
      </c>
      <c r="H176" s="220">
        <v>136</v>
      </c>
      <c r="I176" s="221"/>
      <c r="J176" s="222">
        <f>ROUND(I176*H176,2)</f>
        <v>0</v>
      </c>
      <c r="K176" s="218" t="s">
        <v>120</v>
      </c>
      <c r="L176" s="42"/>
      <c r="M176" s="223" t="s">
        <v>1</v>
      </c>
      <c r="N176" s="224" t="s">
        <v>42</v>
      </c>
      <c r="O176" s="85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AR176" s="227" t="s">
        <v>121</v>
      </c>
      <c r="AT176" s="227" t="s">
        <v>116</v>
      </c>
      <c r="AU176" s="227" t="s">
        <v>84</v>
      </c>
      <c r="AY176" s="16" t="s">
        <v>114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6" t="s">
        <v>82</v>
      </c>
      <c r="BK176" s="228">
        <f>ROUND(I176*H176,2)</f>
        <v>0</v>
      </c>
      <c r="BL176" s="16" t="s">
        <v>121</v>
      </c>
      <c r="BM176" s="227" t="s">
        <v>256</v>
      </c>
    </row>
    <row r="177" s="1" customFormat="1" ht="24" customHeight="1">
      <c r="B177" s="37"/>
      <c r="C177" s="216" t="s">
        <v>257</v>
      </c>
      <c r="D177" s="216" t="s">
        <v>116</v>
      </c>
      <c r="E177" s="217" t="s">
        <v>258</v>
      </c>
      <c r="F177" s="218" t="s">
        <v>259</v>
      </c>
      <c r="G177" s="219" t="s">
        <v>132</v>
      </c>
      <c r="H177" s="220">
        <v>12</v>
      </c>
      <c r="I177" s="221"/>
      <c r="J177" s="222">
        <f>ROUND(I177*H177,2)</f>
        <v>0</v>
      </c>
      <c r="K177" s="218" t="s">
        <v>120</v>
      </c>
      <c r="L177" s="42"/>
      <c r="M177" s="223" t="s">
        <v>1</v>
      </c>
      <c r="N177" s="224" t="s">
        <v>42</v>
      </c>
      <c r="O177" s="85"/>
      <c r="P177" s="225">
        <f>O177*H177</f>
        <v>0</v>
      </c>
      <c r="Q177" s="225">
        <v>0.29221000000000003</v>
      </c>
      <c r="R177" s="225">
        <f>Q177*H177</f>
        <v>3.5065200000000001</v>
      </c>
      <c r="S177" s="225">
        <v>0</v>
      </c>
      <c r="T177" s="226">
        <f>S177*H177</f>
        <v>0</v>
      </c>
      <c r="AR177" s="227" t="s">
        <v>121</v>
      </c>
      <c r="AT177" s="227" t="s">
        <v>116</v>
      </c>
      <c r="AU177" s="227" t="s">
        <v>84</v>
      </c>
      <c r="AY177" s="16" t="s">
        <v>114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6" t="s">
        <v>82</v>
      </c>
      <c r="BK177" s="228">
        <f>ROUND(I177*H177,2)</f>
        <v>0</v>
      </c>
      <c r="BL177" s="16" t="s">
        <v>121</v>
      </c>
      <c r="BM177" s="227" t="s">
        <v>260</v>
      </c>
    </row>
    <row r="178" s="1" customFormat="1" ht="24" customHeight="1">
      <c r="B178" s="37"/>
      <c r="C178" s="262" t="s">
        <v>261</v>
      </c>
      <c r="D178" s="262" t="s">
        <v>170</v>
      </c>
      <c r="E178" s="263" t="s">
        <v>262</v>
      </c>
      <c r="F178" s="264" t="s">
        <v>263</v>
      </c>
      <c r="G178" s="265" t="s">
        <v>132</v>
      </c>
      <c r="H178" s="266">
        <v>12</v>
      </c>
      <c r="I178" s="267"/>
      <c r="J178" s="268">
        <f>ROUND(I178*H178,2)</f>
        <v>0</v>
      </c>
      <c r="K178" s="264" t="s">
        <v>1</v>
      </c>
      <c r="L178" s="269"/>
      <c r="M178" s="270" t="s">
        <v>1</v>
      </c>
      <c r="N178" s="271" t="s">
        <v>42</v>
      </c>
      <c r="O178" s="85"/>
      <c r="P178" s="225">
        <f>O178*H178</f>
        <v>0</v>
      </c>
      <c r="Q178" s="225">
        <v>0.015599999999999999</v>
      </c>
      <c r="R178" s="225">
        <f>Q178*H178</f>
        <v>0.18719999999999998</v>
      </c>
      <c r="S178" s="225">
        <v>0</v>
      </c>
      <c r="T178" s="226">
        <f>S178*H178</f>
        <v>0</v>
      </c>
      <c r="AR178" s="227" t="s">
        <v>159</v>
      </c>
      <c r="AT178" s="227" t="s">
        <v>170</v>
      </c>
      <c r="AU178" s="227" t="s">
        <v>84</v>
      </c>
      <c r="AY178" s="16" t="s">
        <v>114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6" t="s">
        <v>82</v>
      </c>
      <c r="BK178" s="228">
        <f>ROUND(I178*H178,2)</f>
        <v>0</v>
      </c>
      <c r="BL178" s="16" t="s">
        <v>121</v>
      </c>
      <c r="BM178" s="227" t="s">
        <v>264</v>
      </c>
    </row>
    <row r="179" s="1" customFormat="1" ht="16.5" customHeight="1">
      <c r="B179" s="37"/>
      <c r="C179" s="262" t="s">
        <v>265</v>
      </c>
      <c r="D179" s="262" t="s">
        <v>170</v>
      </c>
      <c r="E179" s="263" t="s">
        <v>266</v>
      </c>
      <c r="F179" s="264" t="s">
        <v>267</v>
      </c>
      <c r="G179" s="265" t="s">
        <v>268</v>
      </c>
      <c r="H179" s="266">
        <v>2</v>
      </c>
      <c r="I179" s="267"/>
      <c r="J179" s="268">
        <f>ROUND(I179*H179,2)</f>
        <v>0</v>
      </c>
      <c r="K179" s="264" t="s">
        <v>120</v>
      </c>
      <c r="L179" s="269"/>
      <c r="M179" s="270" t="s">
        <v>1</v>
      </c>
      <c r="N179" s="271" t="s">
        <v>42</v>
      </c>
      <c r="O179" s="85"/>
      <c r="P179" s="225">
        <f>O179*H179</f>
        <v>0</v>
      </c>
      <c r="Q179" s="225">
        <v>8.0000000000000007E-05</v>
      </c>
      <c r="R179" s="225">
        <f>Q179*H179</f>
        <v>0.00016000000000000001</v>
      </c>
      <c r="S179" s="225">
        <v>0</v>
      </c>
      <c r="T179" s="226">
        <f>S179*H179</f>
        <v>0</v>
      </c>
      <c r="AR179" s="227" t="s">
        <v>159</v>
      </c>
      <c r="AT179" s="227" t="s">
        <v>170</v>
      </c>
      <c r="AU179" s="227" t="s">
        <v>84</v>
      </c>
      <c r="AY179" s="16" t="s">
        <v>114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6" t="s">
        <v>82</v>
      </c>
      <c r="BK179" s="228">
        <f>ROUND(I179*H179,2)</f>
        <v>0</v>
      </c>
      <c r="BL179" s="16" t="s">
        <v>121</v>
      </c>
      <c r="BM179" s="227" t="s">
        <v>269</v>
      </c>
    </row>
    <row r="180" s="1" customFormat="1" ht="24" customHeight="1">
      <c r="B180" s="37"/>
      <c r="C180" s="262" t="s">
        <v>270</v>
      </c>
      <c r="D180" s="262" t="s">
        <v>170</v>
      </c>
      <c r="E180" s="263" t="s">
        <v>271</v>
      </c>
      <c r="F180" s="264" t="s">
        <v>272</v>
      </c>
      <c r="G180" s="265" t="s">
        <v>132</v>
      </c>
      <c r="H180" s="266">
        <v>24</v>
      </c>
      <c r="I180" s="267"/>
      <c r="J180" s="268">
        <f>ROUND(I180*H180,2)</f>
        <v>0</v>
      </c>
      <c r="K180" s="264" t="s">
        <v>1</v>
      </c>
      <c r="L180" s="269"/>
      <c r="M180" s="270" t="s">
        <v>1</v>
      </c>
      <c r="N180" s="271" t="s">
        <v>42</v>
      </c>
      <c r="O180" s="85"/>
      <c r="P180" s="225">
        <f>O180*H180</f>
        <v>0</v>
      </c>
      <c r="Q180" s="225">
        <v>0.0057999999999999996</v>
      </c>
      <c r="R180" s="225">
        <f>Q180*H180</f>
        <v>0.13919999999999999</v>
      </c>
      <c r="S180" s="225">
        <v>0</v>
      </c>
      <c r="T180" s="226">
        <f>S180*H180</f>
        <v>0</v>
      </c>
      <c r="AR180" s="227" t="s">
        <v>159</v>
      </c>
      <c r="AT180" s="227" t="s">
        <v>170</v>
      </c>
      <c r="AU180" s="227" t="s">
        <v>84</v>
      </c>
      <c r="AY180" s="16" t="s">
        <v>114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6" t="s">
        <v>82</v>
      </c>
      <c r="BK180" s="228">
        <f>ROUND(I180*H180,2)</f>
        <v>0</v>
      </c>
      <c r="BL180" s="16" t="s">
        <v>121</v>
      </c>
      <c r="BM180" s="227" t="s">
        <v>273</v>
      </c>
    </row>
    <row r="181" s="1" customFormat="1" ht="24" customHeight="1">
      <c r="B181" s="37"/>
      <c r="C181" s="216" t="s">
        <v>274</v>
      </c>
      <c r="D181" s="216" t="s">
        <v>116</v>
      </c>
      <c r="E181" s="217" t="s">
        <v>275</v>
      </c>
      <c r="F181" s="218" t="s">
        <v>276</v>
      </c>
      <c r="G181" s="219" t="s">
        <v>137</v>
      </c>
      <c r="H181" s="220">
        <v>1.3999999999999999</v>
      </c>
      <c r="I181" s="221"/>
      <c r="J181" s="222">
        <f>ROUND(I181*H181,2)</f>
        <v>0</v>
      </c>
      <c r="K181" s="218" t="s">
        <v>120</v>
      </c>
      <c r="L181" s="42"/>
      <c r="M181" s="223" t="s">
        <v>1</v>
      </c>
      <c r="N181" s="224" t="s">
        <v>42</v>
      </c>
      <c r="O181" s="85"/>
      <c r="P181" s="225">
        <f>O181*H181</f>
        <v>0</v>
      </c>
      <c r="Q181" s="225">
        <v>0</v>
      </c>
      <c r="R181" s="225">
        <f>Q181*H181</f>
        <v>0</v>
      </c>
      <c r="S181" s="225">
        <v>2.2000000000000002</v>
      </c>
      <c r="T181" s="226">
        <f>S181*H181</f>
        <v>3.0800000000000001</v>
      </c>
      <c r="AR181" s="227" t="s">
        <v>121</v>
      </c>
      <c r="AT181" s="227" t="s">
        <v>116</v>
      </c>
      <c r="AU181" s="227" t="s">
        <v>84</v>
      </c>
      <c r="AY181" s="16" t="s">
        <v>114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6" t="s">
        <v>82</v>
      </c>
      <c r="BK181" s="228">
        <f>ROUND(I181*H181,2)</f>
        <v>0</v>
      </c>
      <c r="BL181" s="16" t="s">
        <v>121</v>
      </c>
      <c r="BM181" s="227" t="s">
        <v>277</v>
      </c>
    </row>
    <row r="182" s="12" customFormat="1">
      <c r="B182" s="229"/>
      <c r="C182" s="230"/>
      <c r="D182" s="231" t="s">
        <v>139</v>
      </c>
      <c r="E182" s="232" t="s">
        <v>1</v>
      </c>
      <c r="F182" s="233" t="s">
        <v>278</v>
      </c>
      <c r="G182" s="230"/>
      <c r="H182" s="234">
        <v>1.3999999999999999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139</v>
      </c>
      <c r="AU182" s="240" t="s">
        <v>84</v>
      </c>
      <c r="AV182" s="12" t="s">
        <v>84</v>
      </c>
      <c r="AW182" s="12" t="s">
        <v>34</v>
      </c>
      <c r="AX182" s="12" t="s">
        <v>82</v>
      </c>
      <c r="AY182" s="240" t="s">
        <v>114</v>
      </c>
    </row>
    <row r="183" s="1" customFormat="1" ht="60" customHeight="1">
      <c r="B183" s="37"/>
      <c r="C183" s="216" t="s">
        <v>279</v>
      </c>
      <c r="D183" s="216" t="s">
        <v>116</v>
      </c>
      <c r="E183" s="217" t="s">
        <v>280</v>
      </c>
      <c r="F183" s="218" t="s">
        <v>281</v>
      </c>
      <c r="G183" s="219" t="s">
        <v>132</v>
      </c>
      <c r="H183" s="220">
        <v>12</v>
      </c>
      <c r="I183" s="221"/>
      <c r="J183" s="222">
        <f>ROUND(I183*H183,2)</f>
        <v>0</v>
      </c>
      <c r="K183" s="218" t="s">
        <v>120</v>
      </c>
      <c r="L183" s="42"/>
      <c r="M183" s="223" t="s">
        <v>1</v>
      </c>
      <c r="N183" s="224" t="s">
        <v>42</v>
      </c>
      <c r="O183" s="85"/>
      <c r="P183" s="225">
        <f>O183*H183</f>
        <v>0</v>
      </c>
      <c r="Q183" s="225">
        <v>0</v>
      </c>
      <c r="R183" s="225">
        <f>Q183*H183</f>
        <v>0</v>
      </c>
      <c r="S183" s="225">
        <v>0.34999999999999998</v>
      </c>
      <c r="T183" s="226">
        <f>S183*H183</f>
        <v>4.1999999999999993</v>
      </c>
      <c r="AR183" s="227" t="s">
        <v>121</v>
      </c>
      <c r="AT183" s="227" t="s">
        <v>116</v>
      </c>
      <c r="AU183" s="227" t="s">
        <v>84</v>
      </c>
      <c r="AY183" s="16" t="s">
        <v>114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6" t="s">
        <v>82</v>
      </c>
      <c r="BK183" s="228">
        <f>ROUND(I183*H183,2)</f>
        <v>0</v>
      </c>
      <c r="BL183" s="16" t="s">
        <v>121</v>
      </c>
      <c r="BM183" s="227" t="s">
        <v>282</v>
      </c>
    </row>
    <row r="184" s="11" customFormat="1" ht="22.8" customHeight="1">
      <c r="B184" s="200"/>
      <c r="C184" s="201"/>
      <c r="D184" s="202" t="s">
        <v>76</v>
      </c>
      <c r="E184" s="214" t="s">
        <v>283</v>
      </c>
      <c r="F184" s="214" t="s">
        <v>284</v>
      </c>
      <c r="G184" s="201"/>
      <c r="H184" s="201"/>
      <c r="I184" s="204"/>
      <c r="J184" s="215">
        <f>BK184</f>
        <v>0</v>
      </c>
      <c r="K184" s="201"/>
      <c r="L184" s="206"/>
      <c r="M184" s="207"/>
      <c r="N184" s="208"/>
      <c r="O184" s="208"/>
      <c r="P184" s="209">
        <f>SUM(P185:P190)</f>
        <v>0</v>
      </c>
      <c r="Q184" s="208"/>
      <c r="R184" s="209">
        <f>SUM(R185:R190)</f>
        <v>0</v>
      </c>
      <c r="S184" s="208"/>
      <c r="T184" s="210">
        <f>SUM(T185:T190)</f>
        <v>0</v>
      </c>
      <c r="AR184" s="211" t="s">
        <v>82</v>
      </c>
      <c r="AT184" s="212" t="s">
        <v>76</v>
      </c>
      <c r="AU184" s="212" t="s">
        <v>82</v>
      </c>
      <c r="AY184" s="211" t="s">
        <v>114</v>
      </c>
      <c r="BK184" s="213">
        <f>SUM(BK185:BK190)</f>
        <v>0</v>
      </c>
    </row>
    <row r="185" s="1" customFormat="1" ht="36" customHeight="1">
      <c r="B185" s="37"/>
      <c r="C185" s="216" t="s">
        <v>285</v>
      </c>
      <c r="D185" s="216" t="s">
        <v>116</v>
      </c>
      <c r="E185" s="217" t="s">
        <v>286</v>
      </c>
      <c r="F185" s="218" t="s">
        <v>287</v>
      </c>
      <c r="G185" s="219" t="s">
        <v>288</v>
      </c>
      <c r="H185" s="220">
        <v>63.353999999999999</v>
      </c>
      <c r="I185" s="221"/>
      <c r="J185" s="222">
        <f>ROUND(I185*H185,2)</f>
        <v>0</v>
      </c>
      <c r="K185" s="218" t="s">
        <v>289</v>
      </c>
      <c r="L185" s="42"/>
      <c r="M185" s="223" t="s">
        <v>1</v>
      </c>
      <c r="N185" s="224" t="s">
        <v>42</v>
      </c>
      <c r="O185" s="85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AR185" s="227" t="s">
        <v>121</v>
      </c>
      <c r="AT185" s="227" t="s">
        <v>116</v>
      </c>
      <c r="AU185" s="227" t="s">
        <v>84</v>
      </c>
      <c r="AY185" s="16" t="s">
        <v>114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6" t="s">
        <v>82</v>
      </c>
      <c r="BK185" s="228">
        <f>ROUND(I185*H185,2)</f>
        <v>0</v>
      </c>
      <c r="BL185" s="16" t="s">
        <v>121</v>
      </c>
      <c r="BM185" s="227" t="s">
        <v>290</v>
      </c>
    </row>
    <row r="186" s="1" customFormat="1">
      <c r="B186" s="37"/>
      <c r="C186" s="38"/>
      <c r="D186" s="231" t="s">
        <v>291</v>
      </c>
      <c r="E186" s="38"/>
      <c r="F186" s="272" t="s">
        <v>292</v>
      </c>
      <c r="G186" s="38"/>
      <c r="H186" s="38"/>
      <c r="I186" s="132"/>
      <c r="J186" s="38"/>
      <c r="K186" s="38"/>
      <c r="L186" s="42"/>
      <c r="M186" s="273"/>
      <c r="N186" s="85"/>
      <c r="O186" s="85"/>
      <c r="P186" s="85"/>
      <c r="Q186" s="85"/>
      <c r="R186" s="85"/>
      <c r="S186" s="85"/>
      <c r="T186" s="86"/>
      <c r="AT186" s="16" t="s">
        <v>291</v>
      </c>
      <c r="AU186" s="16" t="s">
        <v>84</v>
      </c>
    </row>
    <row r="187" s="1" customFormat="1" ht="36" customHeight="1">
      <c r="B187" s="37"/>
      <c r="C187" s="216" t="s">
        <v>293</v>
      </c>
      <c r="D187" s="216" t="s">
        <v>116</v>
      </c>
      <c r="E187" s="217" t="s">
        <v>294</v>
      </c>
      <c r="F187" s="218" t="s">
        <v>295</v>
      </c>
      <c r="G187" s="219" t="s">
        <v>288</v>
      </c>
      <c r="H187" s="220">
        <v>63.353999999999999</v>
      </c>
      <c r="I187" s="221"/>
      <c r="J187" s="222">
        <f>ROUND(I187*H187,2)</f>
        <v>0</v>
      </c>
      <c r="K187" s="218" t="s">
        <v>289</v>
      </c>
      <c r="L187" s="42"/>
      <c r="M187" s="223" t="s">
        <v>1</v>
      </c>
      <c r="N187" s="224" t="s">
        <v>42</v>
      </c>
      <c r="O187" s="85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AR187" s="227" t="s">
        <v>121</v>
      </c>
      <c r="AT187" s="227" t="s">
        <v>116</v>
      </c>
      <c r="AU187" s="227" t="s">
        <v>84</v>
      </c>
      <c r="AY187" s="16" t="s">
        <v>114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6" t="s">
        <v>82</v>
      </c>
      <c r="BK187" s="228">
        <f>ROUND(I187*H187,2)</f>
        <v>0</v>
      </c>
      <c r="BL187" s="16" t="s">
        <v>121</v>
      </c>
      <c r="BM187" s="227" t="s">
        <v>296</v>
      </c>
    </row>
    <row r="188" s="1" customFormat="1" ht="48" customHeight="1">
      <c r="B188" s="37"/>
      <c r="C188" s="216" t="s">
        <v>297</v>
      </c>
      <c r="D188" s="216" t="s">
        <v>116</v>
      </c>
      <c r="E188" s="217" t="s">
        <v>298</v>
      </c>
      <c r="F188" s="218" t="s">
        <v>299</v>
      </c>
      <c r="G188" s="219" t="s">
        <v>288</v>
      </c>
      <c r="H188" s="220">
        <v>1647.204</v>
      </c>
      <c r="I188" s="221"/>
      <c r="J188" s="222">
        <f>ROUND(I188*H188,2)</f>
        <v>0</v>
      </c>
      <c r="K188" s="218" t="s">
        <v>289</v>
      </c>
      <c r="L188" s="42"/>
      <c r="M188" s="223" t="s">
        <v>1</v>
      </c>
      <c r="N188" s="224" t="s">
        <v>42</v>
      </c>
      <c r="O188" s="85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AR188" s="227" t="s">
        <v>121</v>
      </c>
      <c r="AT188" s="227" t="s">
        <v>116</v>
      </c>
      <c r="AU188" s="227" t="s">
        <v>84</v>
      </c>
      <c r="AY188" s="16" t="s">
        <v>114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6" t="s">
        <v>82</v>
      </c>
      <c r="BK188" s="228">
        <f>ROUND(I188*H188,2)</f>
        <v>0</v>
      </c>
      <c r="BL188" s="16" t="s">
        <v>121</v>
      </c>
      <c r="BM188" s="227" t="s">
        <v>300</v>
      </c>
    </row>
    <row r="189" s="1" customFormat="1">
      <c r="B189" s="37"/>
      <c r="C189" s="38"/>
      <c r="D189" s="231" t="s">
        <v>291</v>
      </c>
      <c r="E189" s="38"/>
      <c r="F189" s="272" t="s">
        <v>301</v>
      </c>
      <c r="G189" s="38"/>
      <c r="H189" s="38"/>
      <c r="I189" s="132"/>
      <c r="J189" s="38"/>
      <c r="K189" s="38"/>
      <c r="L189" s="42"/>
      <c r="M189" s="273"/>
      <c r="N189" s="85"/>
      <c r="O189" s="85"/>
      <c r="P189" s="85"/>
      <c r="Q189" s="85"/>
      <c r="R189" s="85"/>
      <c r="S189" s="85"/>
      <c r="T189" s="86"/>
      <c r="AT189" s="16" t="s">
        <v>291</v>
      </c>
      <c r="AU189" s="16" t="s">
        <v>84</v>
      </c>
    </row>
    <row r="190" s="12" customFormat="1">
      <c r="B190" s="229"/>
      <c r="C190" s="230"/>
      <c r="D190" s="231" t="s">
        <v>139</v>
      </c>
      <c r="E190" s="232" t="s">
        <v>1</v>
      </c>
      <c r="F190" s="233" t="s">
        <v>302</v>
      </c>
      <c r="G190" s="230"/>
      <c r="H190" s="234">
        <v>1647.204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139</v>
      </c>
      <c r="AU190" s="240" t="s">
        <v>84</v>
      </c>
      <c r="AV190" s="12" t="s">
        <v>84</v>
      </c>
      <c r="AW190" s="12" t="s">
        <v>34</v>
      </c>
      <c r="AX190" s="12" t="s">
        <v>82</v>
      </c>
      <c r="AY190" s="240" t="s">
        <v>114</v>
      </c>
    </row>
    <row r="191" s="11" customFormat="1" ht="25.92" customHeight="1">
      <c r="B191" s="200"/>
      <c r="C191" s="201"/>
      <c r="D191" s="202" t="s">
        <v>76</v>
      </c>
      <c r="E191" s="203" t="s">
        <v>303</v>
      </c>
      <c r="F191" s="203" t="s">
        <v>304</v>
      </c>
      <c r="G191" s="201"/>
      <c r="H191" s="201"/>
      <c r="I191" s="204"/>
      <c r="J191" s="205">
        <f>BK191</f>
        <v>0</v>
      </c>
      <c r="K191" s="201"/>
      <c r="L191" s="206"/>
      <c r="M191" s="207"/>
      <c r="N191" s="208"/>
      <c r="O191" s="208"/>
      <c r="P191" s="209">
        <f>P192</f>
        <v>0</v>
      </c>
      <c r="Q191" s="208"/>
      <c r="R191" s="209">
        <f>R192</f>
        <v>0.053429999999999998</v>
      </c>
      <c r="S191" s="208"/>
      <c r="T191" s="210">
        <f>T192</f>
        <v>0.025170000000000001</v>
      </c>
      <c r="AR191" s="211" t="s">
        <v>84</v>
      </c>
      <c r="AT191" s="212" t="s">
        <v>76</v>
      </c>
      <c r="AU191" s="212" t="s">
        <v>77</v>
      </c>
      <c r="AY191" s="211" t="s">
        <v>114</v>
      </c>
      <c r="BK191" s="213">
        <f>BK192</f>
        <v>0</v>
      </c>
    </row>
    <row r="192" s="11" customFormat="1" ht="22.8" customHeight="1">
      <c r="B192" s="200"/>
      <c r="C192" s="201"/>
      <c r="D192" s="202" t="s">
        <v>76</v>
      </c>
      <c r="E192" s="214" t="s">
        <v>305</v>
      </c>
      <c r="F192" s="214" t="s">
        <v>306</v>
      </c>
      <c r="G192" s="201"/>
      <c r="H192" s="201"/>
      <c r="I192" s="204"/>
      <c r="J192" s="215">
        <f>BK192</f>
        <v>0</v>
      </c>
      <c r="K192" s="201"/>
      <c r="L192" s="206"/>
      <c r="M192" s="207"/>
      <c r="N192" s="208"/>
      <c r="O192" s="208"/>
      <c r="P192" s="209">
        <f>SUM(P193:P196)</f>
        <v>0</v>
      </c>
      <c r="Q192" s="208"/>
      <c r="R192" s="209">
        <f>SUM(R193:R196)</f>
        <v>0.053429999999999998</v>
      </c>
      <c r="S192" s="208"/>
      <c r="T192" s="210">
        <f>SUM(T193:T196)</f>
        <v>0.025170000000000001</v>
      </c>
      <c r="AR192" s="211" t="s">
        <v>84</v>
      </c>
      <c r="AT192" s="212" t="s">
        <v>76</v>
      </c>
      <c r="AU192" s="212" t="s">
        <v>82</v>
      </c>
      <c r="AY192" s="211" t="s">
        <v>114</v>
      </c>
      <c r="BK192" s="213">
        <f>SUM(BK193:BK196)</f>
        <v>0</v>
      </c>
    </row>
    <row r="193" s="1" customFormat="1" ht="24" customHeight="1">
      <c r="B193" s="37"/>
      <c r="C193" s="216" t="s">
        <v>307</v>
      </c>
      <c r="D193" s="216" t="s">
        <v>116</v>
      </c>
      <c r="E193" s="217" t="s">
        <v>308</v>
      </c>
      <c r="F193" s="218" t="s">
        <v>309</v>
      </c>
      <c r="G193" s="219" t="s">
        <v>268</v>
      </c>
      <c r="H193" s="220">
        <v>1</v>
      </c>
      <c r="I193" s="221"/>
      <c r="J193" s="222">
        <f>ROUND(I193*H193,2)</f>
        <v>0</v>
      </c>
      <c r="K193" s="218" t="s">
        <v>120</v>
      </c>
      <c r="L193" s="42"/>
      <c r="M193" s="223" t="s">
        <v>1</v>
      </c>
      <c r="N193" s="224" t="s">
        <v>42</v>
      </c>
      <c r="O193" s="85"/>
      <c r="P193" s="225">
        <f>O193*H193</f>
        <v>0</v>
      </c>
      <c r="Q193" s="225">
        <v>0.00038999999999999999</v>
      </c>
      <c r="R193" s="225">
        <f>Q193*H193</f>
        <v>0.00038999999999999999</v>
      </c>
      <c r="S193" s="225">
        <v>0</v>
      </c>
      <c r="T193" s="226">
        <f>S193*H193</f>
        <v>0</v>
      </c>
      <c r="AR193" s="227" t="s">
        <v>197</v>
      </c>
      <c r="AT193" s="227" t="s">
        <v>116</v>
      </c>
      <c r="AU193" s="227" t="s">
        <v>84</v>
      </c>
      <c r="AY193" s="16" t="s">
        <v>114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6" t="s">
        <v>82</v>
      </c>
      <c r="BK193" s="228">
        <f>ROUND(I193*H193,2)</f>
        <v>0</v>
      </c>
      <c r="BL193" s="16" t="s">
        <v>197</v>
      </c>
      <c r="BM193" s="227" t="s">
        <v>310</v>
      </c>
    </row>
    <row r="194" s="1" customFormat="1" ht="16.5" customHeight="1">
      <c r="B194" s="37"/>
      <c r="C194" s="216" t="s">
        <v>311</v>
      </c>
      <c r="D194" s="216" t="s">
        <v>116</v>
      </c>
      <c r="E194" s="217" t="s">
        <v>312</v>
      </c>
      <c r="F194" s="218" t="s">
        <v>313</v>
      </c>
      <c r="G194" s="219" t="s">
        <v>268</v>
      </c>
      <c r="H194" s="220">
        <v>2</v>
      </c>
      <c r="I194" s="221"/>
      <c r="J194" s="222">
        <f>ROUND(I194*H194,2)</f>
        <v>0</v>
      </c>
      <c r="K194" s="218" t="s">
        <v>120</v>
      </c>
      <c r="L194" s="42"/>
      <c r="M194" s="223" t="s">
        <v>1</v>
      </c>
      <c r="N194" s="224" t="s">
        <v>42</v>
      </c>
      <c r="O194" s="85"/>
      <c r="P194" s="225">
        <f>O194*H194</f>
        <v>0</v>
      </c>
      <c r="Q194" s="225">
        <v>0.026519999999999998</v>
      </c>
      <c r="R194" s="225">
        <f>Q194*H194</f>
        <v>0.053039999999999997</v>
      </c>
      <c r="S194" s="225">
        <v>0</v>
      </c>
      <c r="T194" s="226">
        <f>S194*H194</f>
        <v>0</v>
      </c>
      <c r="AR194" s="227" t="s">
        <v>197</v>
      </c>
      <c r="AT194" s="227" t="s">
        <v>116</v>
      </c>
      <c r="AU194" s="227" t="s">
        <v>84</v>
      </c>
      <c r="AY194" s="16" t="s">
        <v>114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6" t="s">
        <v>82</v>
      </c>
      <c r="BK194" s="228">
        <f>ROUND(I194*H194,2)</f>
        <v>0</v>
      </c>
      <c r="BL194" s="16" t="s">
        <v>197</v>
      </c>
      <c r="BM194" s="227" t="s">
        <v>314</v>
      </c>
    </row>
    <row r="195" s="1" customFormat="1" ht="16.5" customHeight="1">
      <c r="B195" s="37"/>
      <c r="C195" s="216" t="s">
        <v>315</v>
      </c>
      <c r="D195" s="216" t="s">
        <v>116</v>
      </c>
      <c r="E195" s="217" t="s">
        <v>316</v>
      </c>
      <c r="F195" s="218" t="s">
        <v>317</v>
      </c>
      <c r="G195" s="219" t="s">
        <v>268</v>
      </c>
      <c r="H195" s="220">
        <v>1</v>
      </c>
      <c r="I195" s="221"/>
      <c r="J195" s="222">
        <f>ROUND(I195*H195,2)</f>
        <v>0</v>
      </c>
      <c r="K195" s="218" t="s">
        <v>120</v>
      </c>
      <c r="L195" s="42"/>
      <c r="M195" s="223" t="s">
        <v>1</v>
      </c>
      <c r="N195" s="224" t="s">
        <v>42</v>
      </c>
      <c r="O195" s="85"/>
      <c r="P195" s="225">
        <f>O195*H195</f>
        <v>0</v>
      </c>
      <c r="Q195" s="225">
        <v>0</v>
      </c>
      <c r="R195" s="225">
        <f>Q195*H195</f>
        <v>0</v>
      </c>
      <c r="S195" s="225">
        <v>0.025170000000000001</v>
      </c>
      <c r="T195" s="226">
        <f>S195*H195</f>
        <v>0.025170000000000001</v>
      </c>
      <c r="AR195" s="227" t="s">
        <v>197</v>
      </c>
      <c r="AT195" s="227" t="s">
        <v>116</v>
      </c>
      <c r="AU195" s="227" t="s">
        <v>84</v>
      </c>
      <c r="AY195" s="16" t="s">
        <v>114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6" t="s">
        <v>82</v>
      </c>
      <c r="BK195" s="228">
        <f>ROUND(I195*H195,2)</f>
        <v>0</v>
      </c>
      <c r="BL195" s="16" t="s">
        <v>197</v>
      </c>
      <c r="BM195" s="227" t="s">
        <v>318</v>
      </c>
    </row>
    <row r="196" s="1" customFormat="1" ht="48" customHeight="1">
      <c r="B196" s="37"/>
      <c r="C196" s="216" t="s">
        <v>319</v>
      </c>
      <c r="D196" s="216" t="s">
        <v>116</v>
      </c>
      <c r="E196" s="217" t="s">
        <v>320</v>
      </c>
      <c r="F196" s="218" t="s">
        <v>321</v>
      </c>
      <c r="G196" s="219" t="s">
        <v>322</v>
      </c>
      <c r="H196" s="220">
        <v>1</v>
      </c>
      <c r="I196" s="221"/>
      <c r="J196" s="222">
        <f>ROUND(I196*H196,2)</f>
        <v>0</v>
      </c>
      <c r="K196" s="218" t="s">
        <v>1</v>
      </c>
      <c r="L196" s="42"/>
      <c r="M196" s="274" t="s">
        <v>1</v>
      </c>
      <c r="N196" s="275" t="s">
        <v>42</v>
      </c>
      <c r="O196" s="276"/>
      <c r="P196" s="277">
        <f>O196*H196</f>
        <v>0</v>
      </c>
      <c r="Q196" s="277">
        <v>0</v>
      </c>
      <c r="R196" s="277">
        <f>Q196*H196</f>
        <v>0</v>
      </c>
      <c r="S196" s="277">
        <v>0</v>
      </c>
      <c r="T196" s="278">
        <f>S196*H196</f>
        <v>0</v>
      </c>
      <c r="AR196" s="227" t="s">
        <v>197</v>
      </c>
      <c r="AT196" s="227" t="s">
        <v>116</v>
      </c>
      <c r="AU196" s="227" t="s">
        <v>84</v>
      </c>
      <c r="AY196" s="16" t="s">
        <v>114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6" t="s">
        <v>82</v>
      </c>
      <c r="BK196" s="228">
        <f>ROUND(I196*H196,2)</f>
        <v>0</v>
      </c>
      <c r="BL196" s="16" t="s">
        <v>197</v>
      </c>
      <c r="BM196" s="227" t="s">
        <v>323</v>
      </c>
    </row>
    <row r="197" s="1" customFormat="1" ht="6.96" customHeight="1">
      <c r="B197" s="60"/>
      <c r="C197" s="61"/>
      <c r="D197" s="61"/>
      <c r="E197" s="61"/>
      <c r="F197" s="61"/>
      <c r="G197" s="61"/>
      <c r="H197" s="61"/>
      <c r="I197" s="166"/>
      <c r="J197" s="61"/>
      <c r="K197" s="61"/>
      <c r="L197" s="42"/>
    </row>
  </sheetData>
  <sheetProtection sheet="1" autoFilter="0" formatColumns="0" formatRows="0" objects="1" scenarios="1" spinCount="100000" saltValue="8+mZLVe4EKj5O6hUQrsXm4hwF1DAauDXXERCYplpn6xYNNXnBoM5H4rTJ8NUq24BKVGZWe1w9thtLWgw7S0pdw==" hashValue="OV6i1RNZkoLfHV+Zwk+DQC/F/WUnwbjwScq/22rvR+bArKNEQEa+JjcDncUaArZSYnVAnboYHaFw4v3dXMW/Qw==" algorithmName="SHA-512" password="CC35"/>
  <autoFilter ref="C119:K196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2019-06-04T06:56:19Z</dcterms:created>
  <dcterms:modified xsi:type="dcterms:W3CDTF">2019-06-04T06:56:25Z</dcterms:modified>
</cp:coreProperties>
</file>